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filterPrivacy="1"/>
  <xr:revisionPtr revIDLastSave="0" documentId="13_ncr:1_{6DEF1F8F-001C-4F3B-A338-A5DFF1EF319C}" xr6:coauthVersionLast="45" xr6:coauthVersionMax="45" xr10:uidLastSave="{00000000-0000-0000-0000-000000000000}"/>
  <bookViews>
    <workbookView xWindow="-110" yWindow="-110" windowWidth="21820" windowHeight="14020" xr2:uid="{00000000-000D-0000-FFFF-FFFF00000000}"/>
  </bookViews>
  <sheets>
    <sheet name="Teilnehmende" sheetId="18" r:id="rId1"/>
    <sheet name="Termine Führungen" sheetId="19" r:id="rId2"/>
    <sheet name="Frequenzen und Umsätze" sheetId="22" r:id="rId3"/>
    <sheet name="Anzahl Fahrten Gondelbahn" sheetId="20" r:id="rId4"/>
  </sheets>
  <definedNames>
    <definedName name="_xlnm._FilterDatabase" localSheetId="0" hidden="1">Teilnehmende!$A$4:$J$84</definedName>
    <definedName name="_xlnm.Print_Area" localSheetId="2">'Frequenzen und Umsätze'!$A$1:$C$13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4" i="20" l="1"/>
  <c r="B14" i="20"/>
  <c r="C28" i="22"/>
  <c r="B28" i="22"/>
  <c r="E7" i="22"/>
  <c r="E8" i="22"/>
  <c r="E9" i="22"/>
  <c r="E10" i="22"/>
  <c r="E11" i="22"/>
  <c r="E12" i="22"/>
  <c r="E13" i="22"/>
  <c r="E6" i="22"/>
  <c r="D7" i="22"/>
  <c r="D8" i="22"/>
  <c r="D9" i="22"/>
  <c r="D10" i="22"/>
  <c r="D11" i="22"/>
  <c r="D12" i="22"/>
  <c r="D13" i="22"/>
  <c r="D6" i="22"/>
  <c r="J89" i="18"/>
  <c r="J90" i="18"/>
  <c r="J91" i="18"/>
  <c r="J92" i="18"/>
  <c r="J93" i="18"/>
  <c r="J94" i="18"/>
  <c r="J95" i="18"/>
  <c r="J88" i="18"/>
  <c r="J12" i="18"/>
  <c r="J13" i="18"/>
  <c r="J14" i="18"/>
  <c r="J17" i="18"/>
  <c r="J18" i="18"/>
  <c r="J19" i="18"/>
  <c r="J21" i="18"/>
  <c r="J27" i="18"/>
  <c r="J34" i="18"/>
  <c r="J37" i="18"/>
  <c r="J38" i="18"/>
  <c r="J40" i="18"/>
  <c r="J41" i="18"/>
  <c r="J43" i="18"/>
  <c r="J51" i="18"/>
  <c r="J52" i="18"/>
  <c r="J55" i="18"/>
  <c r="J56" i="18"/>
  <c r="J57" i="18"/>
  <c r="J63" i="18"/>
  <c r="J7" i="18"/>
  <c r="J10" i="18"/>
  <c r="J11" i="18"/>
  <c r="J22" i="18"/>
  <c r="J25" i="18"/>
  <c r="J24" i="18"/>
  <c r="J26" i="18"/>
  <c r="J71" i="18"/>
  <c r="J28" i="18"/>
  <c r="J29" i="18"/>
  <c r="J30" i="18"/>
  <c r="J32" i="18"/>
  <c r="J35" i="18"/>
  <c r="J45" i="18"/>
  <c r="J46" i="18"/>
  <c r="J48" i="18"/>
  <c r="J49" i="18"/>
  <c r="J60" i="18"/>
  <c r="J65" i="18"/>
  <c r="J66" i="18"/>
  <c r="J75" i="18"/>
  <c r="J76" i="18"/>
  <c r="J84" i="18"/>
  <c r="J5" i="18"/>
  <c r="J6" i="18"/>
  <c r="J9" i="18"/>
  <c r="J16" i="18"/>
  <c r="J20" i="18"/>
  <c r="J23" i="18"/>
  <c r="J31" i="18"/>
  <c r="J36" i="18"/>
  <c r="J39" i="18"/>
  <c r="J42" i="18"/>
  <c r="J44" i="18"/>
  <c r="J50" i="18"/>
  <c r="J53" i="18"/>
  <c r="J54" i="18"/>
  <c r="J58" i="18"/>
  <c r="J59" i="18"/>
  <c r="J61" i="18"/>
  <c r="J62" i="18"/>
  <c r="J64" i="18"/>
  <c r="J67" i="18"/>
  <c r="J68" i="18"/>
  <c r="J83" i="18"/>
  <c r="J69" i="18"/>
  <c r="J70" i="18"/>
  <c r="J72" i="18"/>
  <c r="J73" i="18"/>
  <c r="J74" i="18"/>
  <c r="J8" i="18"/>
  <c r="J77" i="18"/>
  <c r="J78" i="18"/>
  <c r="J82" i="18"/>
  <c r="J80" i="18"/>
  <c r="J79" i="18"/>
  <c r="J81" i="18"/>
  <c r="J15" i="18"/>
  <c r="J33" i="18"/>
  <c r="J47" i="18"/>
  <c r="H12" i="18"/>
  <c r="H13" i="18"/>
  <c r="H14" i="18"/>
  <c r="H17" i="18"/>
  <c r="H18" i="18"/>
  <c r="H19" i="18"/>
  <c r="H21" i="18"/>
  <c r="H27" i="18"/>
  <c r="H34" i="18"/>
  <c r="H37" i="18"/>
  <c r="H38" i="18"/>
  <c r="H40" i="18"/>
  <c r="H41" i="18"/>
  <c r="H43" i="18"/>
  <c r="H51" i="18"/>
  <c r="H52" i="18"/>
  <c r="H55" i="18"/>
  <c r="H56" i="18"/>
  <c r="H57" i="18"/>
  <c r="H63" i="18"/>
  <c r="H7" i="18"/>
  <c r="H10" i="18"/>
  <c r="H11" i="18"/>
  <c r="H22" i="18"/>
  <c r="H25" i="18"/>
  <c r="H24" i="18"/>
  <c r="H26" i="18"/>
  <c r="H71" i="18"/>
  <c r="H28" i="18"/>
  <c r="H29" i="18"/>
  <c r="H30" i="18"/>
  <c r="H32" i="18"/>
  <c r="H35" i="18"/>
  <c r="H45" i="18"/>
  <c r="H46" i="18"/>
  <c r="H48" i="18"/>
  <c r="H49" i="18"/>
  <c r="H60" i="18"/>
  <c r="H65" i="18"/>
  <c r="H66" i="18"/>
  <c r="H75" i="18"/>
  <c r="H76" i="18"/>
  <c r="H84" i="18"/>
  <c r="H5" i="18"/>
  <c r="H6" i="18"/>
  <c r="H9" i="18"/>
  <c r="H16" i="18"/>
  <c r="H20" i="18"/>
  <c r="H23" i="18"/>
  <c r="H31" i="18"/>
  <c r="H36" i="18"/>
  <c r="H39" i="18"/>
  <c r="H42" i="18"/>
  <c r="H44" i="18"/>
  <c r="H50" i="18"/>
  <c r="H53" i="18"/>
  <c r="H54" i="18"/>
  <c r="H58" i="18"/>
  <c r="H59" i="18"/>
  <c r="H61" i="18"/>
  <c r="H62" i="18"/>
  <c r="H64" i="18"/>
  <c r="H67" i="18"/>
  <c r="H68" i="18"/>
  <c r="H83" i="18"/>
  <c r="H69" i="18"/>
  <c r="H70" i="18"/>
  <c r="H72" i="18"/>
  <c r="H73" i="18"/>
  <c r="H74" i="18"/>
  <c r="H8" i="18"/>
  <c r="H77" i="18"/>
  <c r="H78" i="18"/>
  <c r="H82" i="18"/>
  <c r="H80" i="18"/>
  <c r="H79" i="18"/>
  <c r="H81" i="18"/>
  <c r="H15" i="18"/>
  <c r="H33" i="18"/>
  <c r="H47" i="18"/>
  <c r="C25" i="22" l="1"/>
  <c r="B25" i="22"/>
  <c r="D19" i="22" l="1"/>
  <c r="D23" i="22"/>
  <c r="D20" i="22"/>
  <c r="D24" i="22"/>
  <c r="D21" i="22"/>
  <c r="D18" i="22"/>
  <c r="D22" i="22"/>
</calcChain>
</file>

<file path=xl/sharedStrings.xml><?xml version="1.0" encoding="utf-8"?>
<sst xmlns="http://schemas.openxmlformats.org/spreadsheetml/2006/main" count="562" uniqueCount="337">
  <si>
    <t>Anrede</t>
  </si>
  <si>
    <t>Vorname</t>
  </si>
  <si>
    <t>Name</t>
  </si>
  <si>
    <t>Adresse</t>
  </si>
  <si>
    <t>PLZ</t>
  </si>
  <si>
    <t>Ort</t>
  </si>
  <si>
    <t>Geburtstag</t>
  </si>
  <si>
    <t>Alter</t>
  </si>
  <si>
    <t>Gruppe</t>
  </si>
  <si>
    <t>Führungstermin</t>
  </si>
  <si>
    <t>Frau</t>
  </si>
  <si>
    <t>Petra</t>
  </si>
  <si>
    <t>Maurer</t>
  </si>
  <si>
    <t>Grünheinrichweg 1</t>
  </si>
  <si>
    <t>Bern</t>
  </si>
  <si>
    <t>E</t>
  </si>
  <si>
    <t>A</t>
  </si>
  <si>
    <t>Herr</t>
  </si>
  <si>
    <t>Sascha</t>
  </si>
  <si>
    <t>Bark</t>
  </si>
  <si>
    <t>Dürrenbergstrasse 1</t>
  </si>
  <si>
    <t>Winterthur</t>
  </si>
  <si>
    <t>B</t>
  </si>
  <si>
    <t>Lisa</t>
  </si>
  <si>
    <t>Beiner</t>
  </si>
  <si>
    <t>Storchengässchen 5</t>
  </si>
  <si>
    <t>Grüsch</t>
  </si>
  <si>
    <t>C</t>
  </si>
  <si>
    <t>Yannick</t>
  </si>
  <si>
    <t>Benninger</t>
  </si>
  <si>
    <t>Im Goldbrunnen 36</t>
  </si>
  <si>
    <t>Schüpfen</t>
  </si>
  <si>
    <t>F</t>
  </si>
  <si>
    <t>D</t>
  </si>
  <si>
    <t>Anja</t>
  </si>
  <si>
    <t>Brosi</t>
  </si>
  <si>
    <t>Ramisbühl 20</t>
  </si>
  <si>
    <t>Zürich</t>
  </si>
  <si>
    <t>Alena</t>
  </si>
  <si>
    <t>Bucher</t>
  </si>
  <si>
    <t>Hintermattstrasse 16</t>
  </si>
  <si>
    <t>Oberdorf SO</t>
  </si>
  <si>
    <t>G</t>
  </si>
  <si>
    <t>Nina</t>
  </si>
  <si>
    <t>Burgdorfer</t>
  </si>
  <si>
    <t>Dorf 73</t>
  </si>
  <si>
    <t>Mönchaltorf</t>
  </si>
  <si>
    <t>Leonora</t>
  </si>
  <si>
    <t>Dietrich</t>
  </si>
  <si>
    <t>Schnottwilstrasse 18</t>
  </si>
  <si>
    <t>Heimberg</t>
  </si>
  <si>
    <t>H</t>
  </si>
  <si>
    <t>Jasmin</t>
  </si>
  <si>
    <t>Flury</t>
  </si>
  <si>
    <t>Goldsteinstrasse 26</t>
  </si>
  <si>
    <t>Neudorf</t>
  </si>
  <si>
    <t>Andrea</t>
  </si>
  <si>
    <t>Hodler</t>
  </si>
  <si>
    <t>Sebaldematt 5</t>
  </si>
  <si>
    <t>Neunkirch</t>
  </si>
  <si>
    <t>Jennifer</t>
  </si>
  <si>
    <t>Idehen</t>
  </si>
  <si>
    <t>Sunkortweg 1</t>
  </si>
  <si>
    <t>Carla</t>
  </si>
  <si>
    <t>Iseli</t>
  </si>
  <si>
    <t>Bergackerstrasse 84</t>
  </si>
  <si>
    <t>Dornach</t>
  </si>
  <si>
    <t>Gian</t>
  </si>
  <si>
    <t>Joss</t>
  </si>
  <si>
    <t>Freudenbergstrasse 20</t>
  </si>
  <si>
    <t>Oberbütschel</t>
  </si>
  <si>
    <t>Krasniqi</t>
  </si>
  <si>
    <t>Blattenmoosstrasse 2</t>
  </si>
  <si>
    <t>Hausen am Albis</t>
  </si>
  <si>
    <t>Floriana</t>
  </si>
  <si>
    <t>Lia</t>
  </si>
  <si>
    <t>Birkenweg 4</t>
  </si>
  <si>
    <t>Büren SO</t>
  </si>
  <si>
    <t>Patrizia</t>
  </si>
  <si>
    <t>Ott</t>
  </si>
  <si>
    <t>Mürren</t>
  </si>
  <si>
    <t>Tamara</t>
  </si>
  <si>
    <t>Im Goldbrunnen 26</t>
  </si>
  <si>
    <t>Sennwald</t>
  </si>
  <si>
    <t>Jagitha</t>
  </si>
  <si>
    <t>Ramalingam</t>
  </si>
  <si>
    <t>Chesa Badilatti 324</t>
  </si>
  <si>
    <t>Ravendran</t>
  </si>
  <si>
    <t>Rigiweg 1</t>
  </si>
  <si>
    <t>Mettendorf TG</t>
  </si>
  <si>
    <t>Joshua</t>
  </si>
  <si>
    <t>Ravichandran</t>
  </si>
  <si>
    <t>Chalet Alpina 19</t>
  </si>
  <si>
    <t>Cham</t>
  </si>
  <si>
    <t>Nathalie</t>
  </si>
  <si>
    <t>Schmid</t>
  </si>
  <si>
    <t>Hauptstrasse 9</t>
  </si>
  <si>
    <t>Appenzell</t>
  </si>
  <si>
    <t>Salome</t>
  </si>
  <si>
    <t>Stoop</t>
  </si>
  <si>
    <t>Jona</t>
  </si>
  <si>
    <t>Alpenstrasse 1</t>
  </si>
  <si>
    <t>Heimisbach</t>
  </si>
  <si>
    <t>Naomi</t>
  </si>
  <si>
    <t>Badertscher</t>
  </si>
  <si>
    <t>Burechgasse 1</t>
  </si>
  <si>
    <t>Henggart</t>
  </si>
  <si>
    <t>Lea</t>
  </si>
  <si>
    <t>Balmer</t>
  </si>
  <si>
    <t>Schützenweg 1</t>
  </si>
  <si>
    <t>Röthenbach</t>
  </si>
  <si>
    <t>Kevin</t>
  </si>
  <si>
    <t>Dissauer</t>
  </si>
  <si>
    <t>Oberdorf 243</t>
  </si>
  <si>
    <t>Laufenburg</t>
  </si>
  <si>
    <t>Simone</t>
  </si>
  <si>
    <t>Duss</t>
  </si>
  <si>
    <t>Kappelen</t>
  </si>
  <si>
    <t>Sébastien</t>
  </si>
  <si>
    <t>Fuchs</t>
  </si>
  <si>
    <t>Albisstrasse 102</t>
  </si>
  <si>
    <t>Tägerwilen</t>
  </si>
  <si>
    <t>Luca</t>
  </si>
  <si>
    <t>Fuhrer</t>
  </si>
  <si>
    <t>Haldenbergstrasse 547</t>
  </si>
  <si>
    <t>Hilterfingen</t>
  </si>
  <si>
    <t>Robin</t>
  </si>
  <si>
    <t>Furer</t>
  </si>
  <si>
    <t>Hardturmstrasse 12</t>
  </si>
  <si>
    <t>Oberburg</t>
  </si>
  <si>
    <t>Grossniklaus</t>
  </si>
  <si>
    <t>Bahnhofstrasse 17</t>
  </si>
  <si>
    <t>Huber</t>
  </si>
  <si>
    <t>Hinterdorfstrasse 1</t>
  </si>
  <si>
    <t>Domat/Ems</t>
  </si>
  <si>
    <t>Livia</t>
  </si>
  <si>
    <t>Luginbühl</t>
  </si>
  <si>
    <t>Wiesenweg 92</t>
  </si>
  <si>
    <t>Chur</t>
  </si>
  <si>
    <t>Anita</t>
  </si>
  <si>
    <t>Maier</t>
  </si>
  <si>
    <t>Hohliebe 1</t>
  </si>
  <si>
    <t>Wengen</t>
  </si>
  <si>
    <t>Michaela</t>
  </si>
  <si>
    <t>Meyer</t>
  </si>
  <si>
    <t>Grittengasse 10</t>
  </si>
  <si>
    <t>Laupersdorf</t>
  </si>
  <si>
    <t>Basil</t>
  </si>
  <si>
    <t>Notaro</t>
  </si>
  <si>
    <t>Dorf 9</t>
  </si>
  <si>
    <t>Herzogenbuchsee</t>
  </si>
  <si>
    <t>Tanja</t>
  </si>
  <si>
    <t>Rösti</t>
  </si>
  <si>
    <t>Wehntalerstrasse 26</t>
  </si>
  <si>
    <t>Bianca</t>
  </si>
  <si>
    <t>Setz</t>
  </si>
  <si>
    <t>Schönau 136</t>
  </si>
  <si>
    <t>Wettingen</t>
  </si>
  <si>
    <t>Söjtöri</t>
  </si>
  <si>
    <t>Roosstrasse 3</t>
  </si>
  <si>
    <t>Vanessa</t>
  </si>
  <si>
    <t>Vollmer</t>
  </si>
  <si>
    <t>Leimen 27</t>
  </si>
  <si>
    <t>Ermensee</t>
  </si>
  <si>
    <t>Denis</t>
  </si>
  <si>
    <t>von Gunten</t>
  </si>
  <si>
    <t>Stefanie</t>
  </si>
  <si>
    <t>Zwahlen</t>
  </si>
  <si>
    <t>Sonja</t>
  </si>
  <si>
    <t>Abbühl</t>
  </si>
  <si>
    <t>Bälliz</t>
  </si>
  <si>
    <t>Wollerau</t>
  </si>
  <si>
    <t>Corina</t>
  </si>
  <si>
    <t>Aeppli</t>
  </si>
  <si>
    <t>Eichmatt 12</t>
  </si>
  <si>
    <t>Glattfelden</t>
  </si>
  <si>
    <t>Daria</t>
  </si>
  <si>
    <t>Oberwil b. Büren</t>
  </si>
  <si>
    <t>Arbesa</t>
  </si>
  <si>
    <t>Berisha</t>
  </si>
  <si>
    <t>Haus Waldegga 8</t>
  </si>
  <si>
    <t>Frenkendorf</t>
  </si>
  <si>
    <t>Alison</t>
  </si>
  <si>
    <t>Cannon</t>
  </si>
  <si>
    <t>Luzernstrasse 13</t>
  </si>
  <si>
    <t>Sternenberg</t>
  </si>
  <si>
    <t>Safira</t>
  </si>
  <si>
    <t>Dürst</t>
  </si>
  <si>
    <t>Bahnhofstrasse 14</t>
  </si>
  <si>
    <t>Teuffenthal b. Thun</t>
  </si>
  <si>
    <t>Bettina</t>
  </si>
  <si>
    <t>Gafner</t>
  </si>
  <si>
    <t>Lüthiwil 1</t>
  </si>
  <si>
    <t>Schaffhausen</t>
  </si>
  <si>
    <t>Angelica</t>
  </si>
  <si>
    <t>Huggler</t>
  </si>
  <si>
    <t>Hohrainstrasse 1</t>
  </si>
  <si>
    <t>Franziska</t>
  </si>
  <si>
    <t>Jaggi</t>
  </si>
  <si>
    <t>Oberdorfstrasse 18</t>
  </si>
  <si>
    <t>Reute AR</t>
  </si>
  <si>
    <t>Admir</t>
  </si>
  <si>
    <t>Leka</t>
  </si>
  <si>
    <t>Nüschelerstrasse 4</t>
  </si>
  <si>
    <t>Lithiga</t>
  </si>
  <si>
    <t>Lingeswaran</t>
  </si>
  <si>
    <t>Stutzweg 1</t>
  </si>
  <si>
    <t>Tom</t>
  </si>
  <si>
    <t>Oehler</t>
  </si>
  <si>
    <t>Alte Selfrangastrasse 250</t>
  </si>
  <si>
    <t>Gianna</t>
  </si>
  <si>
    <t>Paganini</t>
  </si>
  <si>
    <t>Oberfeldstrasse 34</t>
  </si>
  <si>
    <t>Surava</t>
  </si>
  <si>
    <t>Luis</t>
  </si>
  <si>
    <t>Pestana Duarte</t>
  </si>
  <si>
    <t>Thal</t>
  </si>
  <si>
    <t>Klosters</t>
  </si>
  <si>
    <t>Sarah</t>
  </si>
  <si>
    <t>Rindlisbacher</t>
  </si>
  <si>
    <t>Bernerhof</t>
  </si>
  <si>
    <t>Manuela</t>
  </si>
  <si>
    <t>Rossi</t>
  </si>
  <si>
    <t>Herblingerstrasse 3</t>
  </si>
  <si>
    <t>Alessio</t>
  </si>
  <si>
    <t>Sarubbi</t>
  </si>
  <si>
    <t>Sardonastrasse 24</t>
  </si>
  <si>
    <t>Oberneunforn</t>
  </si>
  <si>
    <t>Nadja</t>
  </si>
  <si>
    <t>Schärer</t>
  </si>
  <si>
    <t>Löhliweg 10</t>
  </si>
  <si>
    <t>Ebikon</t>
  </si>
  <si>
    <t>Raphael</t>
  </si>
  <si>
    <t>Seiler</t>
  </si>
  <si>
    <t>Oberdorfstrasse 2</t>
  </si>
  <si>
    <t>Selzach</t>
  </si>
  <si>
    <t>Olivia</t>
  </si>
  <si>
    <t>Sonderegger</t>
  </si>
  <si>
    <t>Unteregg 101</t>
  </si>
  <si>
    <t>Frauenkappelen</t>
  </si>
  <si>
    <t>Vasco</t>
  </si>
  <si>
    <t>Stauffacher</t>
  </si>
  <si>
    <t>Allenwil 12</t>
  </si>
  <si>
    <t>Burgistein Dorf</t>
  </si>
  <si>
    <t>Zingrich</t>
  </si>
  <si>
    <t>Hauptstrasse 325</t>
  </si>
  <si>
    <t>Anna</t>
  </si>
  <si>
    <t>Steffen</t>
  </si>
  <si>
    <t>Ringstrasse 5</t>
  </si>
  <si>
    <t>Josef</t>
  </si>
  <si>
    <t>Steiner</t>
  </si>
  <si>
    <t>Tiefenaustrasse 7</t>
  </si>
  <si>
    <t>Unterstammheim</t>
  </si>
  <si>
    <t>Iris</t>
  </si>
  <si>
    <t>Strahm</t>
  </si>
  <si>
    <t>Chalet Erika 13</t>
  </si>
  <si>
    <t>Trimstein</t>
  </si>
  <si>
    <t>Thommen</t>
  </si>
  <si>
    <t>Bahnhofstrasse 1</t>
  </si>
  <si>
    <t>Deitingen</t>
  </si>
  <si>
    <t>Paul</t>
  </si>
  <si>
    <t>Trümpi</t>
  </si>
  <si>
    <t>Josefengasse 1</t>
  </si>
  <si>
    <t>Lohn</t>
  </si>
  <si>
    <t>Gentiana</t>
  </si>
  <si>
    <t>Azizi</t>
  </si>
  <si>
    <t>Schöfflisdorf</t>
  </si>
  <si>
    <t>Louise</t>
  </si>
  <si>
    <t>Vonow</t>
  </si>
  <si>
    <t>Neugut 98</t>
  </si>
  <si>
    <t>Pfäffikon SZ</t>
  </si>
  <si>
    <t>Roberta</t>
  </si>
  <si>
    <t>Weber</t>
  </si>
  <si>
    <t>Güterstrasse 39</t>
  </si>
  <si>
    <t>Guggisberg</t>
  </si>
  <si>
    <t>Wegmüller</t>
  </si>
  <si>
    <t>Bahnhofstrasse 12</t>
  </si>
  <si>
    <t>Fritz</t>
  </si>
  <si>
    <t>Comercialstrasse 8</t>
  </si>
  <si>
    <t>Krattigen</t>
  </si>
  <si>
    <t>Stand vom:</t>
  </si>
  <si>
    <t>Datum</t>
  </si>
  <si>
    <t>Treffpunkt</t>
  </si>
  <si>
    <t>Wildhüter(in)</t>
  </si>
  <si>
    <t>Simone Helfenstein</t>
  </si>
  <si>
    <t>Sprache</t>
  </si>
  <si>
    <t>Deutsch</t>
  </si>
  <si>
    <t>Gabriel Gerber</t>
  </si>
  <si>
    <t>Deutsch, Französisch</t>
  </si>
  <si>
    <t>Jahr</t>
  </si>
  <si>
    <t>Bergfahrten</t>
  </si>
  <si>
    <t>Talfahrten</t>
  </si>
  <si>
    <t>Einschätzung</t>
  </si>
  <si>
    <t>Laura</t>
  </si>
  <si>
    <t>Niroshan</t>
  </si>
  <si>
    <t>Samuel</t>
  </si>
  <si>
    <t>Akapet</t>
  </si>
  <si>
    <t>Peter</t>
  </si>
  <si>
    <t>Markus</t>
  </si>
  <si>
    <t>Pia</t>
  </si>
  <si>
    <t>Berger</t>
  </si>
  <si>
    <t>Helfer</t>
  </si>
  <si>
    <t>Chalet Heimeli</t>
  </si>
  <si>
    <t>Thunstrasse 21</t>
  </si>
  <si>
    <t>Lara</t>
  </si>
  <si>
    <t>Lionel</t>
  </si>
  <si>
    <t>Daniel</t>
  </si>
  <si>
    <t>Viktor</t>
  </si>
  <si>
    <t>Acherstrasse 1</t>
  </si>
  <si>
    <t>Gartenstrasse 19</t>
  </si>
  <si>
    <t>Anzahl Teilnehmende</t>
  </si>
  <si>
    <t>Basel</t>
  </si>
  <si>
    <t>Gondelbahn</t>
  </si>
  <si>
    <t>Hotel Petersberg</t>
  </si>
  <si>
    <t>Übernachtungen Hotel Petersberg</t>
  </si>
  <si>
    <t>Übernachtungen Hotel Chalet</t>
  </si>
  <si>
    <t>Übernachtungen Baumzelte</t>
  </si>
  <si>
    <t>Steinbocksafari</t>
  </si>
  <si>
    <t>Eintritte Seilpark Erwachsene</t>
  </si>
  <si>
    <t>Eintritte Seilpark Kinder</t>
  </si>
  <si>
    <t>Bergfahrten Gondelbahn</t>
  </si>
  <si>
    <t>Talfahrten Gondelbahn</t>
  </si>
  <si>
    <t>Ø</t>
  </si>
  <si>
    <t>BERGBAHNEN PETERSBERG AG | FREQUENZEN UND UMSÄTZE</t>
  </si>
  <si>
    <t>Frequenzen</t>
  </si>
  <si>
    <t>Umsätze</t>
  </si>
  <si>
    <t>Hotel Chalet</t>
  </si>
  <si>
    <t>Baumzelte</t>
  </si>
  <si>
    <t>Anteil in %</t>
  </si>
  <si>
    <t>Umsatz Total</t>
  </si>
  <si>
    <t>Gruppenbezeichnung</t>
  </si>
  <si>
    <t>Positionen</t>
  </si>
  <si>
    <t>Umsatz pro Gondelbahnfahrt</t>
  </si>
  <si>
    <t>BERGBAHNEN PETERSBERG AG | ANZAHL FAHRTEN GONDELBAHN</t>
  </si>
  <si>
    <t>BERGBAHNEN PETERSBERG AG | TEILNEHMENDE STEINBOCK-SAFARI</t>
  </si>
  <si>
    <t>BERGBAHNEN PETERSBERG AG | TERMINE FÜHRUNGEN</t>
  </si>
  <si>
    <t>Veränderung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</si>
</sst>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&quot;CHF&quot;\ * #,##0.00_ ;_ &quot;CHF&quot;\ * \-#,##0.00_ ;_ &quot;CHF&quot;\ * &quot;-&quot;??_ ;_ @_ "/>
    <numFmt numFmtId="43" formatCode="_ * #,##0.00_ ;_ * \-#,##0.00_ ;_ * &quot;-&quot;??_ ;_ @_ "/>
    <numFmt numFmtId="164" formatCode="0.0%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rgb="FF000000"/>
      <name val="Times New Roman"/>
      <family val="1"/>
    </font>
    <font>
      <b/>
      <sz val="12"/>
      <color rgb="FF575756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" fillId="0" borderId="0"/>
    <xf numFmtId="0" fontId="2" fillId="0" borderId="0"/>
    <xf numFmtId="0" fontId="14" fillId="0" borderId="0"/>
    <xf numFmtId="0" fontId="1" fillId="0" borderId="0"/>
    <xf numFmtId="43" fontId="17" fillId="0" borderId="0" applyFont="0" applyFill="0" applyBorder="0" applyAlignment="0" applyProtection="0"/>
    <xf numFmtId="9" fontId="20" fillId="0" borderId="0" applyFont="0" applyFill="0" applyBorder="0" applyAlignment="0" applyProtection="0"/>
  </cellStyleXfs>
  <cellXfs count="53">
    <xf numFmtId="0" fontId="0" fillId="0" borderId="0" xfId="0"/>
    <xf numFmtId="0" fontId="10" fillId="0" borderId="0" xfId="6" applyFont="1"/>
    <xf numFmtId="0" fontId="2" fillId="0" borderId="0" xfId="6"/>
    <xf numFmtId="14" fontId="2" fillId="0" borderId="0" xfId="6" applyNumberFormat="1"/>
    <xf numFmtId="0" fontId="10" fillId="0" borderId="0" xfId="6" applyFont="1" applyAlignment="1">
      <alignment horizontal="center"/>
    </xf>
    <xf numFmtId="44" fontId="10" fillId="0" borderId="0" xfId="6" applyNumberFormat="1" applyFont="1"/>
    <xf numFmtId="0" fontId="11" fillId="2" borderId="0" xfId="6" applyFont="1" applyFill="1" applyAlignment="1">
      <alignment vertical="center"/>
    </xf>
    <xf numFmtId="0" fontId="11" fillId="2" borderId="0" xfId="6" applyFont="1" applyFill="1" applyAlignment="1">
      <alignment horizontal="center" vertical="center"/>
    </xf>
    <xf numFmtId="44" fontId="11" fillId="0" borderId="0" xfId="6" applyNumberFormat="1" applyFont="1" applyAlignment="1">
      <alignment horizontal="center" vertical="center"/>
    </xf>
    <xf numFmtId="0" fontId="12" fillId="0" borderId="0" xfId="6" applyFont="1"/>
    <xf numFmtId="0" fontId="11" fillId="0" borderId="0" xfId="6" applyFont="1"/>
    <xf numFmtId="0" fontId="12" fillId="0" borderId="0" xfId="6" applyFont="1" applyAlignment="1">
      <alignment vertical="center" wrapText="1"/>
    </xf>
    <xf numFmtId="0" fontId="12" fillId="0" borderId="0" xfId="6" applyFont="1" applyAlignment="1">
      <alignment vertical="center"/>
    </xf>
    <xf numFmtId="0" fontId="12" fillId="0" borderId="0" xfId="6" applyFont="1" applyAlignment="1">
      <alignment horizontal="center"/>
    </xf>
    <xf numFmtId="44" fontId="12" fillId="0" borderId="0" xfId="6" applyNumberFormat="1" applyFont="1"/>
    <xf numFmtId="0" fontId="9" fillId="0" borderId="0" xfId="6" applyFont="1"/>
    <xf numFmtId="0" fontId="13" fillId="0" borderId="0" xfId="6" applyFont="1"/>
    <xf numFmtId="0" fontId="2" fillId="0" borderId="0" xfId="6" applyAlignment="1">
      <alignment horizontal="right"/>
    </xf>
    <xf numFmtId="0" fontId="12" fillId="0" borderId="1" xfId="6" applyFont="1" applyBorder="1"/>
    <xf numFmtId="20" fontId="12" fillId="0" borderId="1" xfId="6" applyNumberFormat="1" applyFont="1" applyBorder="1"/>
    <xf numFmtId="0" fontId="12" fillId="0" borderId="1" xfId="6" applyFont="1" applyFill="1" applyBorder="1"/>
    <xf numFmtId="14" fontId="12" fillId="0" borderId="1" xfId="6" applyNumberFormat="1" applyFont="1" applyFill="1" applyBorder="1"/>
    <xf numFmtId="0" fontId="12" fillId="0" borderId="0" xfId="6" applyFont="1" applyFill="1"/>
    <xf numFmtId="2" fontId="12" fillId="0" borderId="0" xfId="6" applyNumberFormat="1" applyFont="1" applyFill="1"/>
    <xf numFmtId="0" fontId="15" fillId="0" borderId="0" xfId="7" applyFont="1" applyAlignment="1">
      <alignment horizontal="left" vertical="top"/>
    </xf>
    <xf numFmtId="0" fontId="7" fillId="0" borderId="0" xfId="7" applyFont="1" applyAlignment="1">
      <alignment horizontal="left" vertical="top"/>
    </xf>
    <xf numFmtId="0" fontId="16" fillId="0" borderId="0" xfId="7" applyFont="1" applyAlignment="1">
      <alignment horizontal="left" vertical="top"/>
    </xf>
    <xf numFmtId="0" fontId="1" fillId="0" borderId="0" xfId="8"/>
    <xf numFmtId="0" fontId="1" fillId="0" borderId="0" xfId="8" applyFill="1"/>
    <xf numFmtId="0" fontId="6" fillId="0" borderId="0" xfId="7" applyFont="1" applyFill="1" applyAlignment="1">
      <alignment horizontal="left" wrapText="1"/>
    </xf>
    <xf numFmtId="0" fontId="6" fillId="0" borderId="0" xfId="7" applyFont="1" applyFill="1" applyAlignment="1">
      <alignment horizontal="left"/>
    </xf>
    <xf numFmtId="44" fontId="6" fillId="0" borderId="0" xfId="7" applyNumberFormat="1" applyFont="1" applyFill="1" applyAlignment="1">
      <alignment horizontal="right" wrapText="1"/>
    </xf>
    <xf numFmtId="0" fontId="1" fillId="0" borderId="0" xfId="8" applyAlignment="1">
      <alignment horizontal="right"/>
    </xf>
    <xf numFmtId="0" fontId="1" fillId="0" borderId="0" xfId="8" applyFill="1" applyAlignment="1">
      <alignment horizontal="right"/>
    </xf>
    <xf numFmtId="44" fontId="8" fillId="0" borderId="0" xfId="7" applyNumberFormat="1" applyFont="1" applyFill="1" applyAlignment="1">
      <alignment horizontal="right" wrapText="1"/>
    </xf>
    <xf numFmtId="49" fontId="8" fillId="0" borderId="0" xfId="7" applyNumberFormat="1" applyFont="1" applyFill="1" applyAlignment="1">
      <alignment horizontal="left" wrapText="1"/>
    </xf>
    <xf numFmtId="3" fontId="6" fillId="0" borderId="0" xfId="9" applyNumberFormat="1" applyFont="1" applyFill="1" applyAlignment="1">
      <alignment horizontal="right" wrapText="1"/>
    </xf>
    <xf numFmtId="3" fontId="6" fillId="0" borderId="0" xfId="7" applyNumberFormat="1" applyFont="1" applyFill="1" applyAlignment="1">
      <alignment horizontal="right" wrapText="1"/>
    </xf>
    <xf numFmtId="0" fontId="12" fillId="0" borderId="0" xfId="8" applyFont="1" applyFill="1" applyAlignment="1">
      <alignment horizontal="right"/>
    </xf>
    <xf numFmtId="0" fontId="19" fillId="0" borderId="0" xfId="8" applyFont="1" applyAlignment="1">
      <alignment horizontal="center"/>
    </xf>
    <xf numFmtId="0" fontId="8" fillId="2" borderId="0" xfId="7" applyFont="1" applyFill="1" applyAlignment="1">
      <alignment horizontal="left" wrapText="1"/>
    </xf>
    <xf numFmtId="0" fontId="8" fillId="2" borderId="0" xfId="7" applyFont="1" applyFill="1" applyAlignment="1">
      <alignment horizontal="right" wrapText="1"/>
    </xf>
    <xf numFmtId="0" fontId="8" fillId="0" borderId="0" xfId="7" applyFont="1" applyFill="1" applyAlignment="1">
      <alignment horizontal="left" wrapText="1"/>
    </xf>
    <xf numFmtId="164" fontId="12" fillId="0" borderId="0" xfId="10" applyNumberFormat="1" applyFont="1" applyFill="1" applyAlignment="1">
      <alignment horizontal="right"/>
    </xf>
    <xf numFmtId="0" fontId="12" fillId="3" borderId="0" xfId="6" applyFont="1" applyFill="1" applyAlignment="1">
      <alignment vertical="center" wrapText="1"/>
    </xf>
    <xf numFmtId="14" fontId="12" fillId="3" borderId="0" xfId="6" applyNumberFormat="1" applyFont="1" applyFill="1" applyAlignment="1">
      <alignment vertical="center" wrapText="1"/>
    </xf>
    <xf numFmtId="0" fontId="12" fillId="3" borderId="0" xfId="6" applyFont="1" applyFill="1"/>
    <xf numFmtId="3" fontId="12" fillId="3" borderId="0" xfId="8" applyNumberFormat="1" applyFont="1" applyFill="1"/>
    <xf numFmtId="0" fontId="12" fillId="3" borderId="0" xfId="8" applyFont="1" applyFill="1"/>
    <xf numFmtId="164" fontId="12" fillId="3" borderId="0" xfId="10" applyNumberFormat="1" applyFont="1" applyFill="1" applyAlignment="1">
      <alignment horizontal="right"/>
    </xf>
    <xf numFmtId="44" fontId="6" fillId="3" borderId="0" xfId="7" applyNumberFormat="1" applyFont="1" applyFill="1" applyAlignment="1">
      <alignment horizontal="right" wrapText="1"/>
    </xf>
    <xf numFmtId="3" fontId="18" fillId="3" borderId="0" xfId="8" applyNumberFormat="1" applyFont="1" applyFill="1"/>
    <xf numFmtId="0" fontId="1" fillId="3" borderId="0" xfId="8" applyFill="1"/>
  </cellXfs>
  <cellStyles count="11">
    <cellStyle name="Komma" xfId="9" builtinId="3"/>
    <cellStyle name="Komma 2" xfId="3" xr:uid="{00000000-0005-0000-0000-000001000000}"/>
    <cellStyle name="Prozent" xfId="10" builtinId="5"/>
    <cellStyle name="Prozent 2" xfId="4" xr:uid="{00000000-0005-0000-0000-000002000000}"/>
    <cellStyle name="Standard" xfId="0" builtinId="0"/>
    <cellStyle name="Standard 2" xfId="1" xr:uid="{00000000-0005-0000-0000-000004000000}"/>
    <cellStyle name="Standard 2 2" xfId="5" xr:uid="{00000000-0005-0000-0000-000005000000}"/>
    <cellStyle name="Standard 2 3" xfId="7" xr:uid="{6C72317D-9096-46DD-A964-85DB831CC1BC}"/>
    <cellStyle name="Standard 3" xfId="2" xr:uid="{00000000-0005-0000-0000-000006000000}"/>
    <cellStyle name="Standard 4" xfId="6" xr:uid="{E9DE031A-96FE-4AEA-84A6-298516786AB3}"/>
    <cellStyle name="Standard 5" xfId="8" xr:uid="{6979456C-D171-4755-B5E5-8CBD44ED1C7D}"/>
  </cellStyles>
  <dxfs count="1"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/>
              <a:t>Vergleich</a:t>
            </a:r>
            <a:r>
              <a:rPr lang="de-CH" baseline="0"/>
              <a:t> Fahrgastzahlen 2012 bis 2020</a:t>
            </a:r>
            <a:endParaRPr lang="de-CH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'Anzahl Fahrten Gondelbahn'!$B$4</c:f>
              <c:strCache>
                <c:ptCount val="1"/>
                <c:pt idx="0">
                  <c:v>Bergfahrten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'Anzahl Fahrten Gondelbahn'!$A$5:$A$13</c:f>
              <c:numCache>
                <c:formatCode>General</c:formatCode>
                <c:ptCount val="9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</c:numCache>
            </c:numRef>
          </c:cat>
          <c:val>
            <c:numRef>
              <c:f>'Anzahl Fahrten Gondelbahn'!$B$5:$B$13</c:f>
              <c:numCache>
                <c:formatCode>#,##0</c:formatCode>
                <c:ptCount val="9"/>
                <c:pt idx="0">
                  <c:v>292045</c:v>
                </c:pt>
                <c:pt idx="1">
                  <c:v>275323</c:v>
                </c:pt>
                <c:pt idx="2">
                  <c:v>255894</c:v>
                </c:pt>
                <c:pt idx="3">
                  <c:v>265943</c:v>
                </c:pt>
                <c:pt idx="4">
                  <c:v>276893</c:v>
                </c:pt>
                <c:pt idx="5">
                  <c:v>298234</c:v>
                </c:pt>
                <c:pt idx="6">
                  <c:v>312432</c:v>
                </c:pt>
                <c:pt idx="7">
                  <c:v>378465</c:v>
                </c:pt>
                <c:pt idx="8">
                  <c:v>382312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8B-4F04-B1E3-12B598726CB1}"/>
            </c:ext>
          </c:extLst>
        </c:ser>
        <c:ser>
          <c:idx val="2"/>
          <c:order val="1"/>
          <c:tx>
            <c:strRef>
              <c:f>'Anzahl Fahrten Gondelbahn'!$C$4</c:f>
              <c:strCache>
                <c:ptCount val="1"/>
                <c:pt idx="0">
                  <c:v>Talfahrten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'Anzahl Fahrten Gondelbahn'!$A$5:$A$13</c:f>
              <c:numCache>
                <c:formatCode>General</c:formatCode>
                <c:ptCount val="9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</c:numCache>
            </c:numRef>
          </c:cat>
          <c:val>
            <c:numRef>
              <c:f>'Anzahl Fahrten Gondelbahn'!$C$5:$C$13</c:f>
              <c:numCache>
                <c:formatCode>#,##0</c:formatCode>
                <c:ptCount val="9"/>
                <c:pt idx="0">
                  <c:v>210900</c:v>
                </c:pt>
                <c:pt idx="1">
                  <c:v>197000</c:v>
                </c:pt>
                <c:pt idx="2">
                  <c:v>188098</c:v>
                </c:pt>
                <c:pt idx="3">
                  <c:v>200892</c:v>
                </c:pt>
                <c:pt idx="4">
                  <c:v>211569</c:v>
                </c:pt>
                <c:pt idx="5">
                  <c:v>224154</c:v>
                </c:pt>
                <c:pt idx="6">
                  <c:v>239043</c:v>
                </c:pt>
                <c:pt idx="7">
                  <c:v>269004</c:v>
                </c:pt>
                <c:pt idx="8">
                  <c:v>266533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78B-4F04-B1E3-12B598726C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6225584"/>
        <c:axId val="615367768"/>
      </c:barChart>
      <c:catAx>
        <c:axId val="6162255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/>
                  <a:t>Jahr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15367768"/>
        <c:crosses val="autoZero"/>
        <c:auto val="1"/>
        <c:lblAlgn val="ctr"/>
        <c:lblOffset val="100"/>
        <c:noMultiLvlLbl val="0"/>
      </c:catAx>
      <c:valAx>
        <c:axId val="615367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/>
                  <a:t>Anzahl Fahrten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16225584"/>
        <c:crosses val="autoZero"/>
        <c:crossBetween val="between"/>
        <c:majorUnit val="400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606136</xdr:colOff>
      <xdr:row>0</xdr:row>
      <xdr:rowOff>0</xdr:rowOff>
    </xdr:from>
    <xdr:to>
      <xdr:col>7</xdr:col>
      <xdr:colOff>899045</xdr:colOff>
      <xdr:row>1</xdr:row>
      <xdr:rowOff>426559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935D950D-E1D5-46F5-A003-644D155A2C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34545" y="0"/>
          <a:ext cx="1332000" cy="65169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904875</xdr:colOff>
      <xdr:row>0</xdr:row>
      <xdr:rowOff>19050</xdr:rowOff>
    </xdr:from>
    <xdr:to>
      <xdr:col>4</xdr:col>
      <xdr:colOff>1160550</xdr:colOff>
      <xdr:row>1</xdr:row>
      <xdr:rowOff>442145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5A04D7B-51E1-4B55-A145-75772A0520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57575" y="19050"/>
          <a:ext cx="1332000" cy="65169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990600</xdr:colOff>
      <xdr:row>0</xdr:row>
      <xdr:rowOff>28575</xdr:rowOff>
    </xdr:from>
    <xdr:to>
      <xdr:col>4</xdr:col>
      <xdr:colOff>1036725</xdr:colOff>
      <xdr:row>1</xdr:row>
      <xdr:rowOff>451670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2252A23F-EC47-4564-B209-76F4F29B3C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62550" y="28575"/>
          <a:ext cx="1332000" cy="65169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152400</xdr:colOff>
      <xdr:row>0</xdr:row>
      <xdr:rowOff>19050</xdr:rowOff>
    </xdr:from>
    <xdr:to>
      <xdr:col>6</xdr:col>
      <xdr:colOff>722400</xdr:colOff>
      <xdr:row>1</xdr:row>
      <xdr:rowOff>442145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A8B8A9EB-6931-4F86-8FB0-4AD703BE72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05300" y="19050"/>
          <a:ext cx="1332000" cy="651695"/>
        </a:xfrm>
        <a:prstGeom prst="rect">
          <a:avLst/>
        </a:prstGeom>
      </xdr:spPr>
    </xdr:pic>
    <xdr:clientData/>
  </xdr:twoCellAnchor>
  <xdr:twoCellAnchor>
    <xdr:from>
      <xdr:col>5</xdr:col>
      <xdr:colOff>4761</xdr:colOff>
      <xdr:row>6</xdr:row>
      <xdr:rowOff>4761</xdr:rowOff>
    </xdr:from>
    <xdr:to>
      <xdr:col>11</xdr:col>
      <xdr:colOff>793750</xdr:colOff>
      <xdr:row>24</xdr:row>
      <xdr:rowOff>9524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62535327-F231-4279-A217-9DCC1E0E26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290CB9-8933-4FA8-9AEA-A3A0BF65F5BE}">
  <sheetPr filterMode="1"/>
  <dimension ref="A1:Q123"/>
  <sheetViews>
    <sheetView tabSelected="1" zoomScaleNormal="100" workbookViewId="0"/>
  </sheetViews>
  <sheetFormatPr baseColWidth="10" defaultColWidth="11.54296875" defaultRowHeight="13" x14ac:dyDescent="0.3"/>
  <cols>
    <col min="1" max="1" width="9.1796875" style="9" customWidth="1"/>
    <col min="2" max="3" width="18.1796875" style="9" customWidth="1"/>
    <col min="4" max="4" width="21.26953125" style="9" bestFit="1" customWidth="1"/>
    <col min="5" max="5" width="6.7265625" style="9" customWidth="1"/>
    <col min="6" max="6" width="16.7265625" style="9" bestFit="1" customWidth="1"/>
    <col min="7" max="7" width="15.54296875" style="9" customWidth="1"/>
    <col min="8" max="8" width="14.26953125" style="9" customWidth="1"/>
    <col min="9" max="9" width="17.7265625" style="13" bestFit="1" customWidth="1"/>
    <col min="10" max="10" width="18.1796875" style="9" bestFit="1" customWidth="1"/>
    <col min="11" max="11" width="13.7265625" style="14" customWidth="1"/>
    <col min="12" max="12" width="13.1796875" style="9" bestFit="1" customWidth="1"/>
    <col min="13" max="13" width="14" style="9" customWidth="1"/>
    <col min="14" max="16384" width="11.54296875" style="9"/>
  </cols>
  <sheetData>
    <row r="1" spans="1:17" s="1" customFormat="1" ht="18" customHeight="1" x14ac:dyDescent="0.45">
      <c r="A1" s="24" t="s">
        <v>334</v>
      </c>
      <c r="I1" s="4"/>
      <c r="K1" s="5"/>
    </row>
    <row r="2" spans="1:17" ht="36" customHeight="1" x14ac:dyDescent="0.35">
      <c r="I2" s="17" t="s">
        <v>280</v>
      </c>
      <c r="J2" s="3">
        <v>44336</v>
      </c>
    </row>
    <row r="3" spans="1:17" ht="12" customHeight="1" x14ac:dyDescent="0.35">
      <c r="I3" s="17"/>
      <c r="J3" s="3"/>
    </row>
    <row r="4" spans="1:17" x14ac:dyDescent="0.3">
      <c r="A4" s="6" t="s">
        <v>0</v>
      </c>
      <c r="B4" s="6" t="s">
        <v>1</v>
      </c>
      <c r="C4" s="6" t="s">
        <v>2</v>
      </c>
      <c r="D4" s="6" t="s">
        <v>3</v>
      </c>
      <c r="E4" s="6" t="s">
        <v>4</v>
      </c>
      <c r="F4" s="6" t="s">
        <v>5</v>
      </c>
      <c r="G4" s="6" t="s">
        <v>6</v>
      </c>
      <c r="H4" s="6" t="s">
        <v>7</v>
      </c>
      <c r="I4" s="7" t="s">
        <v>8</v>
      </c>
      <c r="J4" s="6" t="s">
        <v>9</v>
      </c>
      <c r="K4" s="8"/>
      <c r="O4" s="10"/>
    </row>
    <row r="5" spans="1:17" hidden="1" x14ac:dyDescent="0.3">
      <c r="A5" s="11" t="s">
        <v>10</v>
      </c>
      <c r="B5" s="12" t="s">
        <v>168</v>
      </c>
      <c r="C5" s="12" t="s">
        <v>169</v>
      </c>
      <c r="D5" s="12" t="s">
        <v>170</v>
      </c>
      <c r="E5" s="12">
        <v>8832</v>
      </c>
      <c r="F5" s="12" t="s">
        <v>171</v>
      </c>
      <c r="G5" s="45">
        <v>32829</v>
      </c>
      <c r="H5" s="44">
        <f t="shared" ref="H5:H36" si="0">DATEDIF(G5,$J$2,"y")</f>
        <v>31</v>
      </c>
      <c r="I5" s="13" t="s">
        <v>42</v>
      </c>
      <c r="J5" s="45">
        <f>VLOOKUP(I5,'Termine Führungen'!$A$5:$E$12,4,FALSE)</f>
        <v>44382</v>
      </c>
    </row>
    <row r="6" spans="1:17" hidden="1" x14ac:dyDescent="0.3">
      <c r="A6" s="11" t="s">
        <v>10</v>
      </c>
      <c r="B6" s="12" t="s">
        <v>172</v>
      </c>
      <c r="C6" s="12" t="s">
        <v>173</v>
      </c>
      <c r="D6" s="12" t="s">
        <v>174</v>
      </c>
      <c r="E6" s="12">
        <v>8192</v>
      </c>
      <c r="F6" s="12" t="s">
        <v>175</v>
      </c>
      <c r="G6" s="45">
        <v>36245</v>
      </c>
      <c r="H6" s="44">
        <f t="shared" si="0"/>
        <v>22</v>
      </c>
      <c r="I6" s="13" t="s">
        <v>42</v>
      </c>
      <c r="J6" s="45">
        <f>VLOOKUP(I6,'Termine Führungen'!$A$5:$E$12,4,FALSE)</f>
        <v>44382</v>
      </c>
    </row>
    <row r="7" spans="1:17" hidden="1" x14ac:dyDescent="0.3">
      <c r="A7" s="11" t="s">
        <v>17</v>
      </c>
      <c r="B7" s="12" t="s">
        <v>295</v>
      </c>
      <c r="C7" s="12" t="s">
        <v>296</v>
      </c>
      <c r="D7" s="12" t="s">
        <v>101</v>
      </c>
      <c r="E7" s="12">
        <v>3453</v>
      </c>
      <c r="F7" s="12" t="s">
        <v>102</v>
      </c>
      <c r="G7" s="45">
        <v>30104</v>
      </c>
      <c r="H7" s="44">
        <f t="shared" si="0"/>
        <v>38</v>
      </c>
      <c r="I7" s="13" t="s">
        <v>16</v>
      </c>
      <c r="J7" s="45">
        <f>VLOOKUP(I7,'Termine Führungen'!$A$5:$E$12,4,FALSE)</f>
        <v>44359</v>
      </c>
    </row>
    <row r="8" spans="1:17" hidden="1" x14ac:dyDescent="0.3">
      <c r="A8" s="11" t="s">
        <v>10</v>
      </c>
      <c r="B8" s="12" t="s">
        <v>264</v>
      </c>
      <c r="C8" s="12" t="s">
        <v>265</v>
      </c>
      <c r="D8" s="12" t="s">
        <v>170</v>
      </c>
      <c r="E8" s="12">
        <v>8165</v>
      </c>
      <c r="F8" s="12" t="s">
        <v>266</v>
      </c>
      <c r="G8" s="45">
        <v>21420</v>
      </c>
      <c r="H8" s="44">
        <f t="shared" si="0"/>
        <v>62</v>
      </c>
      <c r="I8" s="13" t="s">
        <v>22</v>
      </c>
      <c r="J8" s="45">
        <f>VLOOKUP(I8,'Termine Führungen'!$A$5:$E$12,4,FALSE)</f>
        <v>44366</v>
      </c>
    </row>
    <row r="9" spans="1:17" x14ac:dyDescent="0.3">
      <c r="A9" s="11" t="s">
        <v>10</v>
      </c>
      <c r="B9" s="12" t="s">
        <v>176</v>
      </c>
      <c r="C9" s="12" t="s">
        <v>104</v>
      </c>
      <c r="D9" s="12" t="s">
        <v>96</v>
      </c>
      <c r="E9" s="12">
        <v>3298</v>
      </c>
      <c r="F9" s="12" t="s">
        <v>177</v>
      </c>
      <c r="G9" s="45">
        <v>18555</v>
      </c>
      <c r="H9" s="44">
        <f t="shared" si="0"/>
        <v>70</v>
      </c>
      <c r="I9" s="13" t="s">
        <v>15</v>
      </c>
      <c r="J9" s="45">
        <f>VLOOKUP(I9,'Termine Führungen'!$A$5:$E$12,4,FALSE)</f>
        <v>44380</v>
      </c>
    </row>
    <row r="10" spans="1:17" hidden="1" x14ac:dyDescent="0.3">
      <c r="A10" s="11" t="s">
        <v>10</v>
      </c>
      <c r="B10" s="12" t="s">
        <v>103</v>
      </c>
      <c r="C10" s="12" t="s">
        <v>104</v>
      </c>
      <c r="D10" s="12" t="s">
        <v>105</v>
      </c>
      <c r="E10" s="12">
        <v>8444</v>
      </c>
      <c r="F10" s="12" t="s">
        <v>106</v>
      </c>
      <c r="G10" s="45">
        <v>38215</v>
      </c>
      <c r="H10" s="44">
        <f t="shared" si="0"/>
        <v>16</v>
      </c>
      <c r="I10" s="13" t="s">
        <v>27</v>
      </c>
      <c r="J10" s="45">
        <f>VLOOKUP(I10,'Termine Führungen'!$A$5:$E$12,4,FALSE)</f>
        <v>44374</v>
      </c>
    </row>
    <row r="11" spans="1:17" x14ac:dyDescent="0.3">
      <c r="A11" s="11" t="s">
        <v>10</v>
      </c>
      <c r="B11" s="12" t="s">
        <v>107</v>
      </c>
      <c r="C11" s="12" t="s">
        <v>108</v>
      </c>
      <c r="D11" s="12" t="s">
        <v>109</v>
      </c>
      <c r="E11" s="12">
        <v>3538</v>
      </c>
      <c r="F11" s="12" t="s">
        <v>110</v>
      </c>
      <c r="G11" s="45">
        <v>23103</v>
      </c>
      <c r="H11" s="44">
        <f t="shared" si="0"/>
        <v>58</v>
      </c>
      <c r="I11" s="13" t="s">
        <v>42</v>
      </c>
      <c r="J11" s="45">
        <f>VLOOKUP(I11,'Termine Führungen'!$A$5:$E$12,4,FALSE)</f>
        <v>44382</v>
      </c>
    </row>
    <row r="12" spans="1:17" hidden="1" x14ac:dyDescent="0.3">
      <c r="A12" s="11" t="s">
        <v>17</v>
      </c>
      <c r="B12" s="12" t="s">
        <v>18</v>
      </c>
      <c r="C12" s="12" t="s">
        <v>19</v>
      </c>
      <c r="D12" s="12" t="s">
        <v>20</v>
      </c>
      <c r="E12" s="12">
        <v>8400</v>
      </c>
      <c r="F12" s="12" t="s">
        <v>21</v>
      </c>
      <c r="G12" s="45">
        <v>24954</v>
      </c>
      <c r="H12" s="44">
        <f t="shared" si="0"/>
        <v>53</v>
      </c>
      <c r="I12" s="13" t="s">
        <v>15</v>
      </c>
      <c r="J12" s="45">
        <f>VLOOKUP(I12,'Termine Führungen'!$A$5:$E$12,4,FALSE)</f>
        <v>44380</v>
      </c>
    </row>
    <row r="13" spans="1:17" hidden="1" x14ac:dyDescent="0.3">
      <c r="A13" s="11" t="s">
        <v>10</v>
      </c>
      <c r="B13" s="12" t="s">
        <v>23</v>
      </c>
      <c r="C13" s="12" t="s">
        <v>24</v>
      </c>
      <c r="D13" s="12" t="s">
        <v>25</v>
      </c>
      <c r="E13" s="12">
        <v>7214</v>
      </c>
      <c r="F13" s="12" t="s">
        <v>26</v>
      </c>
      <c r="G13" s="45">
        <v>26605</v>
      </c>
      <c r="H13" s="44">
        <f t="shared" si="0"/>
        <v>48</v>
      </c>
      <c r="I13" s="13" t="s">
        <v>27</v>
      </c>
      <c r="J13" s="45">
        <f>VLOOKUP(I13,'Termine Führungen'!$A$5:$E$12,4,FALSE)</f>
        <v>44374</v>
      </c>
      <c r="N13" s="11"/>
    </row>
    <row r="14" spans="1:17" hidden="1" x14ac:dyDescent="0.3">
      <c r="A14" s="11" t="s">
        <v>17</v>
      </c>
      <c r="B14" s="12" t="s">
        <v>28</v>
      </c>
      <c r="C14" s="12" t="s">
        <v>29</v>
      </c>
      <c r="D14" s="12" t="s">
        <v>30</v>
      </c>
      <c r="E14" s="12">
        <v>3054</v>
      </c>
      <c r="F14" s="12" t="s">
        <v>31</v>
      </c>
      <c r="G14" s="45">
        <v>38347</v>
      </c>
      <c r="H14" s="44">
        <f t="shared" si="0"/>
        <v>16</v>
      </c>
      <c r="I14" s="13" t="s">
        <v>32</v>
      </c>
      <c r="J14" s="45">
        <f>VLOOKUP(I14,'Termine Führungen'!$A$5:$E$12,4,FALSE)</f>
        <v>44381</v>
      </c>
      <c r="N14" s="11"/>
    </row>
    <row r="15" spans="1:17" x14ac:dyDescent="0.3">
      <c r="A15" s="11" t="s">
        <v>10</v>
      </c>
      <c r="B15" s="12" t="s">
        <v>299</v>
      </c>
      <c r="C15" s="12" t="s">
        <v>300</v>
      </c>
      <c r="D15" s="12" t="s">
        <v>276</v>
      </c>
      <c r="E15" s="12">
        <v>4000</v>
      </c>
      <c r="F15" s="12" t="s">
        <v>311</v>
      </c>
      <c r="G15" s="45">
        <v>39652</v>
      </c>
      <c r="H15" s="44">
        <f t="shared" si="0"/>
        <v>12</v>
      </c>
      <c r="I15" s="13" t="s">
        <v>51</v>
      </c>
      <c r="J15" s="45">
        <f>VLOOKUP(I15,'Termine Führungen'!$A$5:$E$12,4,FALSE)</f>
        <v>44390</v>
      </c>
      <c r="N15" s="11"/>
    </row>
    <row r="16" spans="1:17" hidden="1" x14ac:dyDescent="0.3">
      <c r="A16" s="11" t="s">
        <v>10</v>
      </c>
      <c r="B16" s="12" t="s">
        <v>178</v>
      </c>
      <c r="C16" s="12" t="s">
        <v>179</v>
      </c>
      <c r="D16" s="12" t="s">
        <v>180</v>
      </c>
      <c r="E16" s="12">
        <v>4402</v>
      </c>
      <c r="F16" s="12" t="s">
        <v>181</v>
      </c>
      <c r="G16" s="45">
        <v>21945</v>
      </c>
      <c r="H16" s="44">
        <f t="shared" si="0"/>
        <v>61</v>
      </c>
      <c r="I16" s="13" t="s">
        <v>33</v>
      </c>
      <c r="J16" s="45">
        <f>VLOOKUP(I16,'Termine Führungen'!$A$5:$E$12,4,FALSE)</f>
        <v>44375</v>
      </c>
      <c r="M16" s="15"/>
      <c r="N16" s="15"/>
      <c r="P16" s="16"/>
      <c r="Q16" s="16"/>
    </row>
    <row r="17" spans="1:17" hidden="1" x14ac:dyDescent="0.3">
      <c r="A17" s="11" t="s">
        <v>10</v>
      </c>
      <c r="B17" s="12" t="s">
        <v>34</v>
      </c>
      <c r="C17" s="12" t="s">
        <v>35</v>
      </c>
      <c r="D17" s="12" t="s">
        <v>36</v>
      </c>
      <c r="E17" s="12">
        <v>8038</v>
      </c>
      <c r="F17" s="12" t="s">
        <v>37</v>
      </c>
      <c r="G17" s="45">
        <v>33910</v>
      </c>
      <c r="H17" s="44">
        <f t="shared" si="0"/>
        <v>28</v>
      </c>
      <c r="I17" s="13" t="s">
        <v>27</v>
      </c>
      <c r="J17" s="45">
        <f>VLOOKUP(I17,'Termine Führungen'!$A$5:$E$12,4,FALSE)</f>
        <v>44374</v>
      </c>
      <c r="M17" s="15"/>
      <c r="N17" s="15"/>
      <c r="P17" s="16"/>
      <c r="Q17" s="16"/>
    </row>
    <row r="18" spans="1:17" hidden="1" x14ac:dyDescent="0.3">
      <c r="A18" s="11" t="s">
        <v>10</v>
      </c>
      <c r="B18" s="12" t="s">
        <v>38</v>
      </c>
      <c r="C18" s="12" t="s">
        <v>39</v>
      </c>
      <c r="D18" s="12" t="s">
        <v>40</v>
      </c>
      <c r="E18" s="12">
        <v>4515</v>
      </c>
      <c r="F18" s="12" t="s">
        <v>41</v>
      </c>
      <c r="G18" s="45">
        <v>20222</v>
      </c>
      <c r="H18" s="44">
        <f t="shared" si="0"/>
        <v>66</v>
      </c>
      <c r="I18" s="13" t="s">
        <v>42</v>
      </c>
      <c r="J18" s="45">
        <f>VLOOKUP(I18,'Termine Führungen'!$A$5:$E$12,4,FALSE)</f>
        <v>44382</v>
      </c>
      <c r="M18" s="15"/>
      <c r="N18" s="15"/>
      <c r="P18" s="16"/>
      <c r="Q18" s="16"/>
    </row>
    <row r="19" spans="1:17" hidden="1" x14ac:dyDescent="0.3">
      <c r="A19" s="11" t="s">
        <v>10</v>
      </c>
      <c r="B19" s="12" t="s">
        <v>43</v>
      </c>
      <c r="C19" s="12" t="s">
        <v>44</v>
      </c>
      <c r="D19" s="12" t="s">
        <v>45</v>
      </c>
      <c r="E19" s="12">
        <v>8617</v>
      </c>
      <c r="F19" s="12" t="s">
        <v>46</v>
      </c>
      <c r="G19" s="45">
        <v>37911</v>
      </c>
      <c r="H19" s="44">
        <f t="shared" si="0"/>
        <v>17</v>
      </c>
      <c r="I19" s="13" t="s">
        <v>32</v>
      </c>
      <c r="J19" s="45">
        <f>VLOOKUP(I19,'Termine Führungen'!$A$5:$E$12,4,FALSE)</f>
        <v>44381</v>
      </c>
      <c r="M19" s="15"/>
      <c r="N19" s="15"/>
      <c r="P19" s="16"/>
      <c r="Q19" s="16"/>
    </row>
    <row r="20" spans="1:17" hidden="1" x14ac:dyDescent="0.3">
      <c r="A20" s="11" t="s">
        <v>10</v>
      </c>
      <c r="B20" s="12" t="s">
        <v>182</v>
      </c>
      <c r="C20" s="12" t="s">
        <v>183</v>
      </c>
      <c r="D20" s="12" t="s">
        <v>184</v>
      </c>
      <c r="E20" s="12">
        <v>8499</v>
      </c>
      <c r="F20" s="12" t="s">
        <v>185</v>
      </c>
      <c r="G20" s="45">
        <v>32669</v>
      </c>
      <c r="H20" s="44">
        <f t="shared" si="0"/>
        <v>31</v>
      </c>
      <c r="I20" s="13" t="s">
        <v>15</v>
      </c>
      <c r="J20" s="45">
        <f>VLOOKUP(I20,'Termine Führungen'!$A$5:$E$12,4,FALSE)</f>
        <v>44380</v>
      </c>
      <c r="M20" s="15"/>
      <c r="N20" s="15"/>
      <c r="P20" s="16"/>
      <c r="Q20" s="16"/>
    </row>
    <row r="21" spans="1:17" x14ac:dyDescent="0.3">
      <c r="A21" s="11" t="s">
        <v>10</v>
      </c>
      <c r="B21" s="12" t="s">
        <v>47</v>
      </c>
      <c r="C21" s="12" t="s">
        <v>48</v>
      </c>
      <c r="D21" s="12" t="s">
        <v>49</v>
      </c>
      <c r="E21" s="12">
        <v>3627</v>
      </c>
      <c r="F21" s="12" t="s">
        <v>50</v>
      </c>
      <c r="G21" s="45">
        <v>27395</v>
      </c>
      <c r="H21" s="44">
        <f t="shared" si="0"/>
        <v>46</v>
      </c>
      <c r="I21" s="13" t="s">
        <v>22</v>
      </c>
      <c r="J21" s="45">
        <f>VLOOKUP(I21,'Termine Führungen'!$A$5:$E$12,4,FALSE)</f>
        <v>44366</v>
      </c>
      <c r="M21" s="15"/>
      <c r="N21" s="15"/>
      <c r="P21" s="16"/>
      <c r="Q21" s="16"/>
    </row>
    <row r="22" spans="1:17" hidden="1" x14ac:dyDescent="0.3">
      <c r="A22" s="11" t="s">
        <v>17</v>
      </c>
      <c r="B22" s="12" t="s">
        <v>111</v>
      </c>
      <c r="C22" s="12" t="s">
        <v>112</v>
      </c>
      <c r="D22" s="12" t="s">
        <v>113</v>
      </c>
      <c r="E22" s="12">
        <v>5080</v>
      </c>
      <c r="F22" s="12" t="s">
        <v>114</v>
      </c>
      <c r="G22" s="45">
        <v>18195</v>
      </c>
      <c r="H22" s="44">
        <f t="shared" si="0"/>
        <v>71</v>
      </c>
      <c r="I22" s="13" t="s">
        <v>15</v>
      </c>
      <c r="J22" s="45">
        <f>VLOOKUP(I22,'Termine Führungen'!$A$5:$E$12,4,FALSE)</f>
        <v>44380</v>
      </c>
      <c r="M22" s="15"/>
      <c r="N22" s="15"/>
      <c r="P22" s="16"/>
      <c r="Q22" s="16"/>
    </row>
    <row r="23" spans="1:17" x14ac:dyDescent="0.3">
      <c r="A23" s="11" t="s">
        <v>10</v>
      </c>
      <c r="B23" s="12" t="s">
        <v>186</v>
      </c>
      <c r="C23" s="12" t="s">
        <v>187</v>
      </c>
      <c r="D23" s="12" t="s">
        <v>188</v>
      </c>
      <c r="E23" s="12">
        <v>3623</v>
      </c>
      <c r="F23" s="12" t="s">
        <v>189</v>
      </c>
      <c r="G23" s="45">
        <v>14894</v>
      </c>
      <c r="H23" s="44">
        <f t="shared" si="0"/>
        <v>80</v>
      </c>
      <c r="I23" s="13" t="s">
        <v>22</v>
      </c>
      <c r="J23" s="45">
        <f>VLOOKUP(I23,'Termine Führungen'!$A$5:$E$12,4,FALSE)</f>
        <v>44366</v>
      </c>
      <c r="M23" s="15"/>
      <c r="N23" s="15"/>
      <c r="P23" s="16"/>
      <c r="Q23" s="16"/>
    </row>
    <row r="24" spans="1:17" hidden="1" x14ac:dyDescent="0.3">
      <c r="A24" s="11" t="s">
        <v>17</v>
      </c>
      <c r="B24" s="12" t="s">
        <v>306</v>
      </c>
      <c r="C24" s="12" t="s">
        <v>116</v>
      </c>
      <c r="D24" s="12" t="s">
        <v>308</v>
      </c>
      <c r="E24" s="12">
        <v>3273</v>
      </c>
      <c r="F24" s="12" t="s">
        <v>117</v>
      </c>
      <c r="G24" s="45">
        <v>29841</v>
      </c>
      <c r="H24" s="44">
        <f t="shared" si="0"/>
        <v>39</v>
      </c>
      <c r="I24" s="13" t="s">
        <v>22</v>
      </c>
      <c r="J24" s="45">
        <f>VLOOKUP(I24,'Termine Führungen'!$A$5:$E$12,4,FALSE)</f>
        <v>44366</v>
      </c>
      <c r="M24" s="15"/>
      <c r="N24" s="15"/>
      <c r="P24" s="16"/>
      <c r="Q24" s="16"/>
    </row>
    <row r="25" spans="1:17" x14ac:dyDescent="0.3">
      <c r="A25" s="11" t="s">
        <v>10</v>
      </c>
      <c r="B25" s="12" t="s">
        <v>115</v>
      </c>
      <c r="C25" s="12" t="s">
        <v>116</v>
      </c>
      <c r="D25" s="12" t="s">
        <v>308</v>
      </c>
      <c r="E25" s="12">
        <v>3273</v>
      </c>
      <c r="F25" s="12" t="s">
        <v>117</v>
      </c>
      <c r="G25" s="45">
        <v>29003</v>
      </c>
      <c r="H25" s="44">
        <f t="shared" si="0"/>
        <v>41</v>
      </c>
      <c r="I25" s="13" t="s">
        <v>22</v>
      </c>
      <c r="J25" s="45">
        <f>VLOOKUP(I25,'Termine Führungen'!$A$5:$E$12,4,FALSE)</f>
        <v>44366</v>
      </c>
      <c r="M25" s="15"/>
      <c r="N25" s="15"/>
      <c r="P25" s="16"/>
      <c r="Q25" s="16"/>
    </row>
    <row r="26" spans="1:17" hidden="1" x14ac:dyDescent="0.3">
      <c r="A26" s="11" t="s">
        <v>17</v>
      </c>
      <c r="B26" s="12" t="s">
        <v>307</v>
      </c>
      <c r="C26" s="12" t="s">
        <v>116</v>
      </c>
      <c r="D26" s="12" t="s">
        <v>308</v>
      </c>
      <c r="E26" s="12">
        <v>3273</v>
      </c>
      <c r="F26" s="12" t="s">
        <v>117</v>
      </c>
      <c r="G26" s="45">
        <v>37404</v>
      </c>
      <c r="H26" s="44">
        <f t="shared" si="0"/>
        <v>18</v>
      </c>
      <c r="I26" s="13" t="s">
        <v>22</v>
      </c>
      <c r="J26" s="45">
        <f>VLOOKUP(I26,'Termine Führungen'!$A$5:$E$12,4,FALSE)</f>
        <v>44366</v>
      </c>
      <c r="M26" s="15"/>
      <c r="N26" s="15"/>
      <c r="P26" s="16"/>
      <c r="Q26" s="16"/>
    </row>
    <row r="27" spans="1:17" hidden="1" x14ac:dyDescent="0.3">
      <c r="A27" s="11" t="s">
        <v>10</v>
      </c>
      <c r="B27" s="12" t="s">
        <v>52</v>
      </c>
      <c r="C27" s="12" t="s">
        <v>53</v>
      </c>
      <c r="D27" s="12" t="s">
        <v>54</v>
      </c>
      <c r="E27" s="12">
        <v>6025</v>
      </c>
      <c r="F27" s="12" t="s">
        <v>55</v>
      </c>
      <c r="G27" s="45">
        <v>21694</v>
      </c>
      <c r="H27" s="44">
        <f t="shared" si="0"/>
        <v>61</v>
      </c>
      <c r="I27" s="13" t="s">
        <v>42</v>
      </c>
      <c r="J27" s="45">
        <f>VLOOKUP(I27,'Termine Führungen'!$A$5:$E$12,4,FALSE)</f>
        <v>44382</v>
      </c>
      <c r="M27" s="15"/>
      <c r="N27" s="15"/>
      <c r="P27" s="16"/>
      <c r="Q27" s="16"/>
    </row>
    <row r="28" spans="1:17" hidden="1" x14ac:dyDescent="0.3">
      <c r="A28" s="11" t="s">
        <v>17</v>
      </c>
      <c r="B28" s="12" t="s">
        <v>118</v>
      </c>
      <c r="C28" s="12" t="s">
        <v>119</v>
      </c>
      <c r="D28" s="12" t="s">
        <v>120</v>
      </c>
      <c r="E28" s="12">
        <v>8274</v>
      </c>
      <c r="F28" s="12" t="s">
        <v>121</v>
      </c>
      <c r="G28" s="45">
        <v>18252</v>
      </c>
      <c r="H28" s="44">
        <f t="shared" si="0"/>
        <v>71</v>
      </c>
      <c r="I28" s="13" t="s">
        <v>15</v>
      </c>
      <c r="J28" s="45">
        <f>VLOOKUP(I28,'Termine Führungen'!$A$5:$E$12,4,FALSE)</f>
        <v>44380</v>
      </c>
      <c r="M28" s="15"/>
      <c r="N28" s="15"/>
      <c r="P28" s="16"/>
      <c r="Q28" s="16"/>
    </row>
    <row r="29" spans="1:17" hidden="1" x14ac:dyDescent="0.3">
      <c r="A29" s="11" t="s">
        <v>17</v>
      </c>
      <c r="B29" s="12" t="s">
        <v>122</v>
      </c>
      <c r="C29" s="12" t="s">
        <v>123</v>
      </c>
      <c r="D29" s="12" t="s">
        <v>124</v>
      </c>
      <c r="E29" s="12">
        <v>3652</v>
      </c>
      <c r="F29" s="12" t="s">
        <v>125</v>
      </c>
      <c r="G29" s="45">
        <v>36211</v>
      </c>
      <c r="H29" s="44">
        <f t="shared" si="0"/>
        <v>22</v>
      </c>
      <c r="I29" s="13" t="s">
        <v>33</v>
      </c>
      <c r="J29" s="45">
        <f>VLOOKUP(I29,'Termine Führungen'!$A$5:$E$12,4,FALSE)</f>
        <v>44375</v>
      </c>
      <c r="M29" s="15"/>
      <c r="N29" s="15"/>
      <c r="P29" s="16"/>
      <c r="Q29" s="16"/>
    </row>
    <row r="30" spans="1:17" hidden="1" x14ac:dyDescent="0.3">
      <c r="A30" s="11" t="s">
        <v>17</v>
      </c>
      <c r="B30" s="12" t="s">
        <v>126</v>
      </c>
      <c r="C30" s="12" t="s">
        <v>127</v>
      </c>
      <c r="D30" s="12" t="s">
        <v>128</v>
      </c>
      <c r="E30" s="12">
        <v>3414</v>
      </c>
      <c r="F30" s="12" t="s">
        <v>129</v>
      </c>
      <c r="G30" s="45">
        <v>24243</v>
      </c>
      <c r="H30" s="44">
        <f t="shared" si="0"/>
        <v>55</v>
      </c>
      <c r="I30" s="13" t="s">
        <v>27</v>
      </c>
      <c r="J30" s="45">
        <f>VLOOKUP(I30,'Termine Führungen'!$A$5:$E$12,4,FALSE)</f>
        <v>44374</v>
      </c>
      <c r="M30" s="15"/>
      <c r="N30" s="15"/>
      <c r="P30" s="16"/>
      <c r="Q30" s="16"/>
    </row>
    <row r="31" spans="1:17" hidden="1" x14ac:dyDescent="0.3">
      <c r="A31" s="11" t="s">
        <v>10</v>
      </c>
      <c r="B31" s="12" t="s">
        <v>190</v>
      </c>
      <c r="C31" s="12" t="s">
        <v>191</v>
      </c>
      <c r="D31" s="12" t="s">
        <v>192</v>
      </c>
      <c r="E31" s="12">
        <v>8200</v>
      </c>
      <c r="F31" s="12" t="s">
        <v>193</v>
      </c>
      <c r="G31" s="45">
        <v>37150</v>
      </c>
      <c r="H31" s="44">
        <f t="shared" si="0"/>
        <v>19</v>
      </c>
      <c r="I31" s="13" t="s">
        <v>51</v>
      </c>
      <c r="J31" s="45">
        <f>VLOOKUP(I31,'Termine Führungen'!$A$5:$E$12,4,FALSE)</f>
        <v>44390</v>
      </c>
      <c r="M31" s="15"/>
      <c r="N31" s="15"/>
      <c r="P31" s="16"/>
      <c r="Q31" s="16"/>
    </row>
    <row r="32" spans="1:17" hidden="1" x14ac:dyDescent="0.3">
      <c r="A32" s="11" t="s">
        <v>17</v>
      </c>
      <c r="B32" s="12" t="s">
        <v>18</v>
      </c>
      <c r="C32" s="12" t="s">
        <v>130</v>
      </c>
      <c r="D32" s="12" t="s">
        <v>131</v>
      </c>
      <c r="E32" s="12">
        <v>8006</v>
      </c>
      <c r="F32" s="12" t="s">
        <v>37</v>
      </c>
      <c r="G32" s="45">
        <v>27109</v>
      </c>
      <c r="H32" s="44">
        <f t="shared" si="0"/>
        <v>47</v>
      </c>
      <c r="I32" s="13" t="s">
        <v>16</v>
      </c>
      <c r="J32" s="45">
        <f>VLOOKUP(I32,'Termine Führungen'!$A$5:$E$12,4,FALSE)</f>
        <v>44359</v>
      </c>
      <c r="M32" s="15"/>
      <c r="N32" s="15"/>
      <c r="P32" s="16"/>
      <c r="Q32" s="16"/>
    </row>
    <row r="33" spans="1:17" hidden="1" x14ac:dyDescent="0.3">
      <c r="A33" s="11" t="s">
        <v>17</v>
      </c>
      <c r="B33" s="12" t="s">
        <v>277</v>
      </c>
      <c r="C33" s="12" t="s">
        <v>301</v>
      </c>
      <c r="D33" s="12" t="s">
        <v>278</v>
      </c>
      <c r="E33" s="12">
        <v>3704</v>
      </c>
      <c r="F33" s="12" t="s">
        <v>279</v>
      </c>
      <c r="G33" s="45">
        <v>18502</v>
      </c>
      <c r="H33" s="44">
        <f t="shared" si="0"/>
        <v>70</v>
      </c>
      <c r="I33" s="13" t="s">
        <v>15</v>
      </c>
      <c r="J33" s="45">
        <f>VLOOKUP(I33,'Termine Führungen'!$A$5:$E$12,4,FALSE)</f>
        <v>44380</v>
      </c>
      <c r="M33" s="15"/>
      <c r="N33" s="15"/>
      <c r="P33" s="16"/>
      <c r="Q33" s="16"/>
    </row>
    <row r="34" spans="1:17" hidden="1" x14ac:dyDescent="0.3">
      <c r="A34" s="11" t="s">
        <v>10</v>
      </c>
      <c r="B34" s="12" t="s">
        <v>56</v>
      </c>
      <c r="C34" s="12" t="s">
        <v>57</v>
      </c>
      <c r="D34" s="12" t="s">
        <v>58</v>
      </c>
      <c r="E34" s="12">
        <v>8213</v>
      </c>
      <c r="F34" s="12" t="s">
        <v>59</v>
      </c>
      <c r="G34" s="45">
        <v>39087</v>
      </c>
      <c r="H34" s="44">
        <f t="shared" si="0"/>
        <v>14</v>
      </c>
      <c r="I34" s="13" t="s">
        <v>33</v>
      </c>
      <c r="J34" s="45">
        <f>VLOOKUP(I34,'Termine Führungen'!$A$5:$E$12,4,FALSE)</f>
        <v>44375</v>
      </c>
      <c r="M34" s="15"/>
      <c r="N34" s="15"/>
      <c r="P34" s="16"/>
      <c r="Q34" s="16"/>
    </row>
    <row r="35" spans="1:17" hidden="1" x14ac:dyDescent="0.3">
      <c r="A35" s="11" t="s">
        <v>10</v>
      </c>
      <c r="B35" s="12" t="s">
        <v>52</v>
      </c>
      <c r="C35" s="12" t="s">
        <v>132</v>
      </c>
      <c r="D35" s="12" t="s">
        <v>133</v>
      </c>
      <c r="E35" s="12">
        <v>7013</v>
      </c>
      <c r="F35" s="12" t="s">
        <v>134</v>
      </c>
      <c r="G35" s="45">
        <v>29066</v>
      </c>
      <c r="H35" s="44">
        <f t="shared" si="0"/>
        <v>41</v>
      </c>
      <c r="I35" s="13" t="s">
        <v>16</v>
      </c>
      <c r="J35" s="45">
        <f>VLOOKUP(I35,'Termine Führungen'!$A$5:$E$12,4,FALSE)</f>
        <v>44359</v>
      </c>
      <c r="M35" s="15"/>
      <c r="N35" s="15"/>
      <c r="P35" s="16"/>
      <c r="Q35" s="16"/>
    </row>
    <row r="36" spans="1:17" x14ac:dyDescent="0.3">
      <c r="A36" s="11" t="s">
        <v>10</v>
      </c>
      <c r="B36" s="12" t="s">
        <v>194</v>
      </c>
      <c r="C36" s="12" t="s">
        <v>195</v>
      </c>
      <c r="D36" s="12" t="s">
        <v>196</v>
      </c>
      <c r="E36" s="12">
        <v>4000</v>
      </c>
      <c r="F36" s="12" t="s">
        <v>311</v>
      </c>
      <c r="G36" s="45">
        <v>38758</v>
      </c>
      <c r="H36" s="44">
        <f t="shared" si="0"/>
        <v>15</v>
      </c>
      <c r="I36" s="13" t="s">
        <v>15</v>
      </c>
      <c r="J36" s="45">
        <f>VLOOKUP(I36,'Termine Führungen'!$A$5:$E$12,4,FALSE)</f>
        <v>44380</v>
      </c>
      <c r="M36" s="15"/>
      <c r="N36" s="15"/>
      <c r="P36" s="16"/>
      <c r="Q36" s="16"/>
    </row>
    <row r="37" spans="1:17" hidden="1" x14ac:dyDescent="0.3">
      <c r="A37" s="11" t="s">
        <v>10</v>
      </c>
      <c r="B37" s="12" t="s">
        <v>60</v>
      </c>
      <c r="C37" s="12" t="s">
        <v>61</v>
      </c>
      <c r="D37" s="12" t="s">
        <v>62</v>
      </c>
      <c r="E37" s="12">
        <v>7214</v>
      </c>
      <c r="F37" s="12" t="s">
        <v>26</v>
      </c>
      <c r="G37" s="45">
        <v>24915</v>
      </c>
      <c r="H37" s="44">
        <f t="shared" ref="H37:H68" si="1">DATEDIF(G37,$J$2,"y")</f>
        <v>53</v>
      </c>
      <c r="I37" s="13" t="s">
        <v>42</v>
      </c>
      <c r="J37" s="45">
        <f>VLOOKUP(I37,'Termine Führungen'!$A$5:$E$12,4,FALSE)</f>
        <v>44382</v>
      </c>
      <c r="M37" s="15"/>
      <c r="N37" s="15"/>
      <c r="P37" s="16"/>
      <c r="Q37" s="16"/>
    </row>
    <row r="38" spans="1:17" hidden="1" x14ac:dyDescent="0.3">
      <c r="A38" s="11" t="s">
        <v>10</v>
      </c>
      <c r="B38" s="12" t="s">
        <v>63</v>
      </c>
      <c r="C38" s="12" t="s">
        <v>64</v>
      </c>
      <c r="D38" s="12" t="s">
        <v>65</v>
      </c>
      <c r="E38" s="12">
        <v>4143</v>
      </c>
      <c r="F38" s="12" t="s">
        <v>66</v>
      </c>
      <c r="G38" s="45">
        <v>19598</v>
      </c>
      <c r="H38" s="44">
        <f t="shared" si="1"/>
        <v>67</v>
      </c>
      <c r="I38" s="13" t="s">
        <v>16</v>
      </c>
      <c r="J38" s="45">
        <f>VLOOKUP(I38,'Termine Führungen'!$A$5:$E$12,4,FALSE)</f>
        <v>44359</v>
      </c>
      <c r="M38" s="15"/>
      <c r="N38" s="15"/>
      <c r="P38" s="16"/>
      <c r="Q38" s="16"/>
    </row>
    <row r="39" spans="1:17" hidden="1" x14ac:dyDescent="0.3">
      <c r="A39" s="11" t="s">
        <v>10</v>
      </c>
      <c r="B39" s="12" t="s">
        <v>197</v>
      </c>
      <c r="C39" s="12" t="s">
        <v>198</v>
      </c>
      <c r="D39" s="12" t="s">
        <v>199</v>
      </c>
      <c r="E39" s="12">
        <v>9411</v>
      </c>
      <c r="F39" s="12" t="s">
        <v>200</v>
      </c>
      <c r="G39" s="45">
        <v>32789</v>
      </c>
      <c r="H39" s="44">
        <f t="shared" si="1"/>
        <v>31</v>
      </c>
      <c r="I39" s="13" t="s">
        <v>16</v>
      </c>
      <c r="J39" s="45">
        <f>VLOOKUP(I39,'Termine Führungen'!$A$5:$E$12,4,FALSE)</f>
        <v>44359</v>
      </c>
      <c r="M39" s="15"/>
      <c r="N39" s="15"/>
      <c r="P39" s="16"/>
      <c r="Q39" s="16"/>
    </row>
    <row r="40" spans="1:17" hidden="1" x14ac:dyDescent="0.3">
      <c r="A40" s="11" t="s">
        <v>17</v>
      </c>
      <c r="B40" s="12" t="s">
        <v>67</v>
      </c>
      <c r="C40" s="12" t="s">
        <v>68</v>
      </c>
      <c r="D40" s="12" t="s">
        <v>69</v>
      </c>
      <c r="E40" s="12">
        <v>3088</v>
      </c>
      <c r="F40" s="12" t="s">
        <v>70</v>
      </c>
      <c r="G40" s="45">
        <v>26102</v>
      </c>
      <c r="H40" s="44">
        <f t="shared" si="1"/>
        <v>49</v>
      </c>
      <c r="I40" s="13" t="s">
        <v>33</v>
      </c>
      <c r="J40" s="45">
        <f>VLOOKUP(I40,'Termine Führungen'!$A$5:$E$12,4,FALSE)</f>
        <v>44375</v>
      </c>
      <c r="M40" s="15"/>
      <c r="N40" s="15"/>
    </row>
    <row r="41" spans="1:17" hidden="1" x14ac:dyDescent="0.3">
      <c r="A41" s="11" t="s">
        <v>10</v>
      </c>
      <c r="B41" s="12" t="s">
        <v>293</v>
      </c>
      <c r="C41" s="12" t="s">
        <v>71</v>
      </c>
      <c r="D41" s="12" t="s">
        <v>72</v>
      </c>
      <c r="E41" s="12">
        <v>8915</v>
      </c>
      <c r="F41" s="12" t="s">
        <v>73</v>
      </c>
      <c r="G41" s="45">
        <v>32959</v>
      </c>
      <c r="H41" s="44">
        <f t="shared" si="1"/>
        <v>31</v>
      </c>
      <c r="I41" s="13" t="s">
        <v>16</v>
      </c>
      <c r="J41" s="45">
        <f>VLOOKUP(I41,'Termine Führungen'!$A$5:$E$12,4,FALSE)</f>
        <v>44359</v>
      </c>
      <c r="N41" s="11"/>
    </row>
    <row r="42" spans="1:17" hidden="1" x14ac:dyDescent="0.3">
      <c r="A42" s="11" t="s">
        <v>17</v>
      </c>
      <c r="B42" s="12" t="s">
        <v>201</v>
      </c>
      <c r="C42" s="12" t="s">
        <v>202</v>
      </c>
      <c r="D42" s="12" t="s">
        <v>203</v>
      </c>
      <c r="E42" s="12">
        <v>8006</v>
      </c>
      <c r="F42" s="12" t="s">
        <v>37</v>
      </c>
      <c r="G42" s="45">
        <v>29333</v>
      </c>
      <c r="H42" s="44">
        <f t="shared" si="1"/>
        <v>41</v>
      </c>
      <c r="I42" s="13" t="s">
        <v>15</v>
      </c>
      <c r="J42" s="45">
        <f>VLOOKUP(I42,'Termine Führungen'!$A$5:$E$12,4,FALSE)</f>
        <v>44380</v>
      </c>
      <c r="N42" s="11"/>
    </row>
    <row r="43" spans="1:17" hidden="1" x14ac:dyDescent="0.3">
      <c r="A43" s="11" t="s">
        <v>10</v>
      </c>
      <c r="B43" s="12" t="s">
        <v>74</v>
      </c>
      <c r="C43" s="12" t="s">
        <v>75</v>
      </c>
      <c r="D43" s="12" t="s">
        <v>76</v>
      </c>
      <c r="E43" s="12">
        <v>4413</v>
      </c>
      <c r="F43" s="12" t="s">
        <v>77</v>
      </c>
      <c r="G43" s="45">
        <v>28202</v>
      </c>
      <c r="H43" s="44">
        <f t="shared" si="1"/>
        <v>44</v>
      </c>
      <c r="I43" s="13" t="s">
        <v>32</v>
      </c>
      <c r="J43" s="45">
        <f>VLOOKUP(I43,'Termine Führungen'!$A$5:$E$12,4,FALSE)</f>
        <v>44381</v>
      </c>
      <c r="N43" s="11"/>
    </row>
    <row r="44" spans="1:17" hidden="1" x14ac:dyDescent="0.3">
      <c r="A44" s="11" t="s">
        <v>10</v>
      </c>
      <c r="B44" s="12" t="s">
        <v>204</v>
      </c>
      <c r="C44" s="12" t="s">
        <v>205</v>
      </c>
      <c r="D44" s="12" t="s">
        <v>206</v>
      </c>
      <c r="E44" s="12">
        <v>8400</v>
      </c>
      <c r="F44" s="12" t="s">
        <v>21</v>
      </c>
      <c r="G44" s="45">
        <v>36840</v>
      </c>
      <c r="H44" s="44">
        <f t="shared" si="1"/>
        <v>20</v>
      </c>
      <c r="I44" s="13" t="s">
        <v>16</v>
      </c>
      <c r="J44" s="45">
        <f>VLOOKUP(I44,'Termine Führungen'!$A$5:$E$12,4,FALSE)</f>
        <v>44359</v>
      </c>
      <c r="N44" s="11"/>
    </row>
    <row r="45" spans="1:17" hidden="1" x14ac:dyDescent="0.3">
      <c r="A45" s="11" t="s">
        <v>10</v>
      </c>
      <c r="B45" s="12" t="s">
        <v>135</v>
      </c>
      <c r="C45" s="12" t="s">
        <v>136</v>
      </c>
      <c r="D45" s="12" t="s">
        <v>137</v>
      </c>
      <c r="E45" s="12">
        <v>7000</v>
      </c>
      <c r="F45" s="12" t="s">
        <v>138</v>
      </c>
      <c r="G45" s="45">
        <v>24542</v>
      </c>
      <c r="H45" s="44">
        <f t="shared" si="1"/>
        <v>54</v>
      </c>
      <c r="I45" s="13" t="s">
        <v>15</v>
      </c>
      <c r="J45" s="45">
        <f>VLOOKUP(I45,'Termine Führungen'!$A$5:$E$12,4,FALSE)</f>
        <v>44380</v>
      </c>
      <c r="N45" s="11"/>
    </row>
    <row r="46" spans="1:17" x14ac:dyDescent="0.3">
      <c r="A46" s="11" t="s">
        <v>10</v>
      </c>
      <c r="B46" s="12" t="s">
        <v>139</v>
      </c>
      <c r="C46" s="12" t="s">
        <v>140</v>
      </c>
      <c r="D46" s="12" t="s">
        <v>141</v>
      </c>
      <c r="E46" s="12">
        <v>3823</v>
      </c>
      <c r="F46" s="12" t="s">
        <v>142</v>
      </c>
      <c r="G46" s="45">
        <v>36466</v>
      </c>
      <c r="H46" s="44">
        <f t="shared" si="1"/>
        <v>21</v>
      </c>
      <c r="I46" s="13" t="s">
        <v>51</v>
      </c>
      <c r="J46" s="45">
        <f>VLOOKUP(I46,'Termine Führungen'!$A$5:$E$12,4,FALSE)</f>
        <v>44390</v>
      </c>
      <c r="L46" s="14"/>
      <c r="N46" s="11"/>
    </row>
    <row r="47" spans="1:17" x14ac:dyDescent="0.3">
      <c r="A47" s="11" t="s">
        <v>10</v>
      </c>
      <c r="B47" s="9" t="s">
        <v>11</v>
      </c>
      <c r="C47" s="9" t="s">
        <v>12</v>
      </c>
      <c r="D47" s="12" t="s">
        <v>13</v>
      </c>
      <c r="E47" s="12">
        <v>3011</v>
      </c>
      <c r="F47" s="12" t="s">
        <v>14</v>
      </c>
      <c r="G47" s="45">
        <v>24506</v>
      </c>
      <c r="H47" s="44">
        <f t="shared" si="1"/>
        <v>54</v>
      </c>
      <c r="I47" s="13" t="s">
        <v>15</v>
      </c>
      <c r="J47" s="45">
        <f>VLOOKUP(I47,'Termine Führungen'!$A$5:$E$12,4,FALSE)</f>
        <v>44380</v>
      </c>
      <c r="L47" s="14"/>
      <c r="N47" s="11"/>
    </row>
    <row r="48" spans="1:17" hidden="1" x14ac:dyDescent="0.3">
      <c r="A48" s="11" t="s">
        <v>10</v>
      </c>
      <c r="B48" s="12" t="s">
        <v>143</v>
      </c>
      <c r="C48" s="12" t="s">
        <v>144</v>
      </c>
      <c r="D48" s="12" t="s">
        <v>145</v>
      </c>
      <c r="E48" s="12">
        <v>4712</v>
      </c>
      <c r="F48" s="12" t="s">
        <v>146</v>
      </c>
      <c r="G48" s="45">
        <v>20228</v>
      </c>
      <c r="H48" s="44">
        <f t="shared" si="1"/>
        <v>66</v>
      </c>
      <c r="I48" s="13" t="s">
        <v>16</v>
      </c>
      <c r="J48" s="45">
        <f>VLOOKUP(I48,'Termine Führungen'!$A$5:$E$12,4,FALSE)</f>
        <v>44359</v>
      </c>
      <c r="L48" s="14"/>
      <c r="N48" s="11"/>
    </row>
    <row r="49" spans="1:14" hidden="1" x14ac:dyDescent="0.3">
      <c r="A49" s="11" t="s">
        <v>17</v>
      </c>
      <c r="B49" s="12" t="s">
        <v>147</v>
      </c>
      <c r="C49" s="12" t="s">
        <v>148</v>
      </c>
      <c r="D49" s="12" t="s">
        <v>149</v>
      </c>
      <c r="E49" s="12">
        <v>3360</v>
      </c>
      <c r="F49" s="12" t="s">
        <v>150</v>
      </c>
      <c r="G49" s="45">
        <v>22052</v>
      </c>
      <c r="H49" s="44">
        <f t="shared" si="1"/>
        <v>61</v>
      </c>
      <c r="I49" s="13" t="s">
        <v>42</v>
      </c>
      <c r="J49" s="45">
        <f>VLOOKUP(I49,'Termine Führungen'!$A$5:$E$12,4,FALSE)</f>
        <v>44382</v>
      </c>
      <c r="L49" s="14"/>
      <c r="N49" s="11"/>
    </row>
    <row r="50" spans="1:14" hidden="1" x14ac:dyDescent="0.3">
      <c r="A50" s="11" t="s">
        <v>17</v>
      </c>
      <c r="B50" s="12" t="s">
        <v>207</v>
      </c>
      <c r="C50" s="12" t="s">
        <v>208</v>
      </c>
      <c r="D50" s="12" t="s">
        <v>209</v>
      </c>
      <c r="E50" s="12">
        <v>8645</v>
      </c>
      <c r="F50" s="12" t="s">
        <v>100</v>
      </c>
      <c r="G50" s="45">
        <v>18463</v>
      </c>
      <c r="H50" s="44">
        <f t="shared" si="1"/>
        <v>70</v>
      </c>
      <c r="I50" s="13" t="s">
        <v>15</v>
      </c>
      <c r="J50" s="45">
        <f>VLOOKUP(I50,'Termine Führungen'!$A$5:$E$12,4,FALSE)</f>
        <v>44380</v>
      </c>
      <c r="L50" s="14"/>
      <c r="N50" s="11"/>
    </row>
    <row r="51" spans="1:14" x14ac:dyDescent="0.3">
      <c r="A51" s="11" t="s">
        <v>10</v>
      </c>
      <c r="B51" s="12" t="s">
        <v>78</v>
      </c>
      <c r="C51" s="12" t="s">
        <v>79</v>
      </c>
      <c r="D51" s="12" t="s">
        <v>302</v>
      </c>
      <c r="E51" s="12">
        <v>3825</v>
      </c>
      <c r="F51" s="12" t="s">
        <v>80</v>
      </c>
      <c r="G51" s="45">
        <v>23752</v>
      </c>
      <c r="H51" s="44">
        <f t="shared" si="1"/>
        <v>56</v>
      </c>
      <c r="I51" s="13" t="s">
        <v>51</v>
      </c>
      <c r="J51" s="45">
        <f>VLOOKUP(I51,'Termine Führungen'!$A$5:$E$12,4,FALSE)</f>
        <v>44390</v>
      </c>
      <c r="L51" s="14"/>
      <c r="N51" s="11"/>
    </row>
    <row r="52" spans="1:14" hidden="1" x14ac:dyDescent="0.3">
      <c r="A52" s="11" t="s">
        <v>10</v>
      </c>
      <c r="B52" s="12" t="s">
        <v>81</v>
      </c>
      <c r="C52" s="12" t="s">
        <v>79</v>
      </c>
      <c r="D52" s="12" t="s">
        <v>82</v>
      </c>
      <c r="E52" s="12">
        <v>9466</v>
      </c>
      <c r="F52" s="12" t="s">
        <v>83</v>
      </c>
      <c r="G52" s="45">
        <v>20789</v>
      </c>
      <c r="H52" s="44">
        <f t="shared" si="1"/>
        <v>64</v>
      </c>
      <c r="I52" s="13" t="s">
        <v>27</v>
      </c>
      <c r="J52" s="45">
        <f>VLOOKUP(I52,'Termine Führungen'!$A$5:$E$12,4,FALSE)</f>
        <v>44374</v>
      </c>
      <c r="L52" s="14"/>
      <c r="N52" s="11"/>
    </row>
    <row r="53" spans="1:14" hidden="1" x14ac:dyDescent="0.3">
      <c r="A53" s="11" t="s">
        <v>10</v>
      </c>
      <c r="B53" s="12" t="s">
        <v>210</v>
      </c>
      <c r="C53" s="12" t="s">
        <v>211</v>
      </c>
      <c r="D53" s="12" t="s">
        <v>212</v>
      </c>
      <c r="E53" s="12">
        <v>7472</v>
      </c>
      <c r="F53" s="12" t="s">
        <v>213</v>
      </c>
      <c r="G53" s="45">
        <v>32807</v>
      </c>
      <c r="H53" s="44">
        <f t="shared" si="1"/>
        <v>31</v>
      </c>
      <c r="I53" s="13" t="s">
        <v>33</v>
      </c>
      <c r="J53" s="45">
        <f>VLOOKUP(I53,'Termine Führungen'!$A$5:$E$12,4,FALSE)</f>
        <v>44375</v>
      </c>
      <c r="L53" s="14"/>
      <c r="N53" s="11"/>
    </row>
    <row r="54" spans="1:14" hidden="1" x14ac:dyDescent="0.3">
      <c r="A54" s="11" t="s">
        <v>17</v>
      </c>
      <c r="B54" s="12" t="s">
        <v>214</v>
      </c>
      <c r="C54" s="12" t="s">
        <v>215</v>
      </c>
      <c r="D54" s="12" t="s">
        <v>216</v>
      </c>
      <c r="E54" s="12">
        <v>7250</v>
      </c>
      <c r="F54" s="12" t="s">
        <v>217</v>
      </c>
      <c r="G54" s="45">
        <v>23375</v>
      </c>
      <c r="H54" s="44">
        <f t="shared" si="1"/>
        <v>57</v>
      </c>
      <c r="I54" s="13" t="s">
        <v>22</v>
      </c>
      <c r="J54" s="45">
        <f>VLOOKUP(I54,'Termine Führungen'!$A$5:$E$12,4,FALSE)</f>
        <v>44366</v>
      </c>
      <c r="L54" s="14"/>
      <c r="N54" s="11"/>
    </row>
    <row r="55" spans="1:14" hidden="1" x14ac:dyDescent="0.3">
      <c r="A55" s="11" t="s">
        <v>17</v>
      </c>
      <c r="B55" s="12" t="s">
        <v>90</v>
      </c>
      <c r="C55" s="12" t="s">
        <v>85</v>
      </c>
      <c r="D55" s="12" t="s">
        <v>86</v>
      </c>
      <c r="E55" s="12">
        <v>3000</v>
      </c>
      <c r="F55" s="12" t="s">
        <v>14</v>
      </c>
      <c r="G55" s="45">
        <v>32706</v>
      </c>
      <c r="H55" s="44">
        <f t="shared" si="1"/>
        <v>31</v>
      </c>
      <c r="I55" s="13" t="s">
        <v>33</v>
      </c>
      <c r="J55" s="45">
        <f>VLOOKUP(I55,'Termine Führungen'!$A$5:$E$12,4,FALSE)</f>
        <v>44375</v>
      </c>
      <c r="L55" s="14"/>
      <c r="N55" s="11"/>
    </row>
    <row r="56" spans="1:14" hidden="1" x14ac:dyDescent="0.3">
      <c r="A56" s="11" t="s">
        <v>17</v>
      </c>
      <c r="B56" s="12" t="s">
        <v>294</v>
      </c>
      <c r="C56" s="12" t="s">
        <v>87</v>
      </c>
      <c r="D56" s="12" t="s">
        <v>88</v>
      </c>
      <c r="E56" s="12">
        <v>6330</v>
      </c>
      <c r="F56" s="12" t="s">
        <v>93</v>
      </c>
      <c r="G56" s="45">
        <v>25457</v>
      </c>
      <c r="H56" s="44">
        <f t="shared" si="1"/>
        <v>51</v>
      </c>
      <c r="I56" s="13" t="s">
        <v>22</v>
      </c>
      <c r="J56" s="45">
        <f>VLOOKUP(I56,'Termine Führungen'!$A$5:$E$12,4,FALSE)</f>
        <v>44366</v>
      </c>
      <c r="L56" s="14"/>
      <c r="N56" s="11"/>
    </row>
    <row r="57" spans="1:14" hidden="1" x14ac:dyDescent="0.3">
      <c r="A57" s="11" t="s">
        <v>10</v>
      </c>
      <c r="B57" s="12" t="s">
        <v>84</v>
      </c>
      <c r="C57" s="12" t="s">
        <v>91</v>
      </c>
      <c r="D57" s="12" t="s">
        <v>92</v>
      </c>
      <c r="E57" s="12">
        <v>8553</v>
      </c>
      <c r="F57" s="12" t="s">
        <v>89</v>
      </c>
      <c r="G57" s="45">
        <v>40834</v>
      </c>
      <c r="H57" s="44">
        <f t="shared" si="1"/>
        <v>9</v>
      </c>
      <c r="I57" s="13" t="s">
        <v>33</v>
      </c>
      <c r="J57" s="45">
        <f>VLOOKUP(I57,'Termine Führungen'!$A$5:$E$12,4,FALSE)</f>
        <v>44375</v>
      </c>
      <c r="L57" s="14"/>
      <c r="N57" s="11"/>
    </row>
    <row r="58" spans="1:14" x14ac:dyDescent="0.3">
      <c r="A58" s="11" t="s">
        <v>10</v>
      </c>
      <c r="B58" s="12" t="s">
        <v>218</v>
      </c>
      <c r="C58" s="12" t="s">
        <v>219</v>
      </c>
      <c r="D58" s="12" t="s">
        <v>220</v>
      </c>
      <c r="E58" s="12">
        <v>3005</v>
      </c>
      <c r="F58" s="12" t="s">
        <v>14</v>
      </c>
      <c r="G58" s="45">
        <v>31328</v>
      </c>
      <c r="H58" s="44">
        <f t="shared" si="1"/>
        <v>35</v>
      </c>
      <c r="I58" s="13" t="s">
        <v>16</v>
      </c>
      <c r="J58" s="45">
        <f>VLOOKUP(I58,'Termine Führungen'!$A$5:$E$12,4,FALSE)</f>
        <v>44359</v>
      </c>
      <c r="L58" s="14"/>
      <c r="N58" s="11"/>
    </row>
    <row r="59" spans="1:14" x14ac:dyDescent="0.3">
      <c r="A59" s="11" t="s">
        <v>10</v>
      </c>
      <c r="B59" s="12" t="s">
        <v>221</v>
      </c>
      <c r="C59" s="12" t="s">
        <v>222</v>
      </c>
      <c r="D59" s="12" t="s">
        <v>223</v>
      </c>
      <c r="E59" s="12">
        <v>3000</v>
      </c>
      <c r="F59" s="12" t="s">
        <v>14</v>
      </c>
      <c r="G59" s="45">
        <v>33965</v>
      </c>
      <c r="H59" s="44">
        <f t="shared" si="1"/>
        <v>28</v>
      </c>
      <c r="I59" s="13" t="s">
        <v>27</v>
      </c>
      <c r="J59" s="45">
        <f>VLOOKUP(I59,'Termine Führungen'!$A$5:$E$12,4,FALSE)</f>
        <v>44374</v>
      </c>
      <c r="L59" s="14"/>
      <c r="N59" s="11"/>
    </row>
    <row r="60" spans="1:14" hidden="1" x14ac:dyDescent="0.3">
      <c r="A60" s="11" t="s">
        <v>10</v>
      </c>
      <c r="B60" s="12" t="s">
        <v>151</v>
      </c>
      <c r="C60" s="12" t="s">
        <v>152</v>
      </c>
      <c r="D60" s="12" t="s">
        <v>153</v>
      </c>
      <c r="E60" s="12">
        <v>9466</v>
      </c>
      <c r="F60" s="12" t="s">
        <v>83</v>
      </c>
      <c r="G60" s="45">
        <v>36782</v>
      </c>
      <c r="H60" s="44">
        <f t="shared" si="1"/>
        <v>20</v>
      </c>
      <c r="I60" s="13" t="s">
        <v>15</v>
      </c>
      <c r="J60" s="45">
        <f>VLOOKUP(I60,'Termine Führungen'!$A$5:$E$12,4,FALSE)</f>
        <v>44380</v>
      </c>
      <c r="L60" s="14"/>
      <c r="N60" s="11"/>
    </row>
    <row r="61" spans="1:14" hidden="1" x14ac:dyDescent="0.3">
      <c r="A61" s="11" t="s">
        <v>17</v>
      </c>
      <c r="B61" s="12" t="s">
        <v>224</v>
      </c>
      <c r="C61" s="12" t="s">
        <v>225</v>
      </c>
      <c r="D61" s="12" t="s">
        <v>226</v>
      </c>
      <c r="E61" s="12">
        <v>8526</v>
      </c>
      <c r="F61" s="12" t="s">
        <v>227</v>
      </c>
      <c r="G61" s="45">
        <v>37726</v>
      </c>
      <c r="H61" s="44">
        <f t="shared" si="1"/>
        <v>18</v>
      </c>
      <c r="I61" s="13" t="s">
        <v>27</v>
      </c>
      <c r="J61" s="45">
        <f>VLOOKUP(I61,'Termine Führungen'!$A$5:$E$12,4,FALSE)</f>
        <v>44374</v>
      </c>
      <c r="L61" s="14"/>
      <c r="N61" s="11"/>
    </row>
    <row r="62" spans="1:14" hidden="1" x14ac:dyDescent="0.3">
      <c r="A62" s="11" t="s">
        <v>10</v>
      </c>
      <c r="B62" s="12" t="s">
        <v>228</v>
      </c>
      <c r="C62" s="12" t="s">
        <v>229</v>
      </c>
      <c r="D62" s="12" t="s">
        <v>230</v>
      </c>
      <c r="E62" s="12">
        <v>6030</v>
      </c>
      <c r="F62" s="12" t="s">
        <v>231</v>
      </c>
      <c r="G62" s="45">
        <v>28824</v>
      </c>
      <c r="H62" s="44">
        <f t="shared" si="1"/>
        <v>42</v>
      </c>
      <c r="I62" s="13" t="s">
        <v>22</v>
      </c>
      <c r="J62" s="45">
        <f>VLOOKUP(I62,'Termine Führungen'!$A$5:$E$12,4,FALSE)</f>
        <v>44366</v>
      </c>
      <c r="L62" s="14"/>
      <c r="N62" s="11"/>
    </row>
    <row r="63" spans="1:14" hidden="1" x14ac:dyDescent="0.3">
      <c r="A63" s="11" t="s">
        <v>10</v>
      </c>
      <c r="B63" s="12" t="s">
        <v>94</v>
      </c>
      <c r="C63" s="12" t="s">
        <v>95</v>
      </c>
      <c r="D63" s="12" t="s">
        <v>96</v>
      </c>
      <c r="E63" s="12">
        <v>9050</v>
      </c>
      <c r="F63" s="12" t="s">
        <v>97</v>
      </c>
      <c r="G63" s="45">
        <v>40341</v>
      </c>
      <c r="H63" s="44">
        <f t="shared" si="1"/>
        <v>10</v>
      </c>
      <c r="I63" s="13" t="s">
        <v>22</v>
      </c>
      <c r="J63" s="45">
        <f>VLOOKUP(I63,'Termine Führungen'!$A$5:$E$12,4,FALSE)</f>
        <v>44366</v>
      </c>
      <c r="L63" s="14"/>
      <c r="N63" s="11"/>
    </row>
    <row r="64" spans="1:14" hidden="1" x14ac:dyDescent="0.3">
      <c r="A64" s="11" t="s">
        <v>10</v>
      </c>
      <c r="B64" s="12" t="s">
        <v>232</v>
      </c>
      <c r="C64" s="12" t="s">
        <v>233</v>
      </c>
      <c r="D64" s="12" t="s">
        <v>234</v>
      </c>
      <c r="E64" s="12">
        <v>2545</v>
      </c>
      <c r="F64" s="12" t="s">
        <v>235</v>
      </c>
      <c r="G64" s="45">
        <v>21055</v>
      </c>
      <c r="H64" s="44">
        <f t="shared" si="1"/>
        <v>63</v>
      </c>
      <c r="I64" s="13" t="s">
        <v>16</v>
      </c>
      <c r="J64" s="45">
        <f>VLOOKUP(I64,'Termine Führungen'!$A$5:$E$12,4,FALSE)</f>
        <v>44359</v>
      </c>
      <c r="L64" s="14"/>
      <c r="N64" s="11"/>
    </row>
    <row r="65" spans="1:14" hidden="1" x14ac:dyDescent="0.3">
      <c r="A65" s="11" t="s">
        <v>10</v>
      </c>
      <c r="B65" s="12" t="s">
        <v>154</v>
      </c>
      <c r="C65" s="12" t="s">
        <v>155</v>
      </c>
      <c r="D65" s="12" t="s">
        <v>156</v>
      </c>
      <c r="E65" s="12">
        <v>5430</v>
      </c>
      <c r="F65" s="12" t="s">
        <v>157</v>
      </c>
      <c r="G65" s="45">
        <v>31358</v>
      </c>
      <c r="H65" s="44">
        <f t="shared" si="1"/>
        <v>35</v>
      </c>
      <c r="I65" s="13" t="s">
        <v>16</v>
      </c>
      <c r="J65" s="45">
        <f>VLOOKUP(I65,'Termine Führungen'!$A$5:$E$12,4,FALSE)</f>
        <v>44359</v>
      </c>
      <c r="L65" s="14"/>
      <c r="N65" s="11"/>
    </row>
    <row r="66" spans="1:14" hidden="1" x14ac:dyDescent="0.3">
      <c r="A66" s="11" t="s">
        <v>17</v>
      </c>
      <c r="B66" s="12" t="s">
        <v>18</v>
      </c>
      <c r="C66" s="12" t="s">
        <v>158</v>
      </c>
      <c r="D66" s="12" t="s">
        <v>159</v>
      </c>
      <c r="E66" s="12">
        <v>8001</v>
      </c>
      <c r="F66" s="12" t="s">
        <v>37</v>
      </c>
      <c r="G66" s="45">
        <v>27968</v>
      </c>
      <c r="H66" s="44">
        <f t="shared" si="1"/>
        <v>44</v>
      </c>
      <c r="I66" s="13" t="s">
        <v>32</v>
      </c>
      <c r="J66" s="45">
        <f>VLOOKUP(I66,'Termine Führungen'!$A$5:$E$12,4,FALSE)</f>
        <v>44381</v>
      </c>
      <c r="L66" s="14"/>
      <c r="N66" s="11"/>
    </row>
    <row r="67" spans="1:14" x14ac:dyDescent="0.3">
      <c r="A67" s="11" t="s">
        <v>10</v>
      </c>
      <c r="B67" s="12" t="s">
        <v>236</v>
      </c>
      <c r="C67" s="12" t="s">
        <v>237</v>
      </c>
      <c r="D67" s="12" t="s">
        <v>238</v>
      </c>
      <c r="E67" s="12">
        <v>3202</v>
      </c>
      <c r="F67" s="12" t="s">
        <v>239</v>
      </c>
      <c r="G67" s="45">
        <v>37405</v>
      </c>
      <c r="H67" s="44">
        <f t="shared" si="1"/>
        <v>18</v>
      </c>
      <c r="I67" s="13" t="s">
        <v>32</v>
      </c>
      <c r="J67" s="45">
        <f>VLOOKUP(I67,'Termine Führungen'!$A$5:$E$12,4,FALSE)</f>
        <v>44381</v>
      </c>
      <c r="L67" s="14"/>
      <c r="N67" s="11"/>
    </row>
    <row r="68" spans="1:14" hidden="1" x14ac:dyDescent="0.3">
      <c r="A68" s="11" t="s">
        <v>17</v>
      </c>
      <c r="B68" s="12" t="s">
        <v>240</v>
      </c>
      <c r="C68" s="12" t="s">
        <v>241</v>
      </c>
      <c r="D68" s="12" t="s">
        <v>242</v>
      </c>
      <c r="E68" s="12">
        <v>3664</v>
      </c>
      <c r="F68" s="12" t="s">
        <v>243</v>
      </c>
      <c r="G68" s="45">
        <v>21372</v>
      </c>
      <c r="H68" s="44">
        <f t="shared" si="1"/>
        <v>62</v>
      </c>
      <c r="I68" s="13" t="s">
        <v>42</v>
      </c>
      <c r="J68" s="45">
        <f>VLOOKUP(I68,'Termine Führungen'!$A$5:$E$12,4,FALSE)</f>
        <v>44382</v>
      </c>
      <c r="L68" s="14"/>
      <c r="N68" s="11"/>
    </row>
    <row r="69" spans="1:14" hidden="1" x14ac:dyDescent="0.3">
      <c r="A69" s="11" t="s">
        <v>10</v>
      </c>
      <c r="B69" s="12" t="s">
        <v>246</v>
      </c>
      <c r="C69" s="12" t="s">
        <v>247</v>
      </c>
      <c r="D69" s="12" t="s">
        <v>248</v>
      </c>
      <c r="E69" s="12">
        <v>8476</v>
      </c>
      <c r="F69" s="12" t="s">
        <v>252</v>
      </c>
      <c r="G69" s="45">
        <v>38865</v>
      </c>
      <c r="H69" s="44">
        <f t="shared" ref="H69:H84" si="2">DATEDIF(G69,$J$2,"y")</f>
        <v>14</v>
      </c>
      <c r="I69" s="13" t="s">
        <v>22</v>
      </c>
      <c r="J69" s="45">
        <f>VLOOKUP(I69,'Termine Führungen'!$A$5:$E$12,4,FALSE)</f>
        <v>44366</v>
      </c>
      <c r="L69" s="14"/>
      <c r="N69" s="11"/>
    </row>
    <row r="70" spans="1:14" hidden="1" x14ac:dyDescent="0.3">
      <c r="A70" s="11" t="s">
        <v>17</v>
      </c>
      <c r="B70" s="12" t="s">
        <v>249</v>
      </c>
      <c r="C70" s="12" t="s">
        <v>250</v>
      </c>
      <c r="D70" s="12" t="s">
        <v>251</v>
      </c>
      <c r="E70" s="12">
        <v>3000</v>
      </c>
      <c r="F70" s="12" t="s">
        <v>14</v>
      </c>
      <c r="G70" s="45">
        <v>21603</v>
      </c>
      <c r="H70" s="44">
        <f t="shared" si="2"/>
        <v>62</v>
      </c>
      <c r="I70" s="13" t="s">
        <v>27</v>
      </c>
      <c r="J70" s="45">
        <f>VLOOKUP(I70,'Termine Führungen'!$A$5:$E$12,4,FALSE)</f>
        <v>44374</v>
      </c>
      <c r="L70" s="14"/>
      <c r="N70" s="11"/>
    </row>
    <row r="71" spans="1:14" x14ac:dyDescent="0.3">
      <c r="A71" s="11" t="s">
        <v>10</v>
      </c>
      <c r="B71" s="12" t="s">
        <v>98</v>
      </c>
      <c r="C71" s="12" t="s">
        <v>99</v>
      </c>
      <c r="D71" s="12" t="s">
        <v>309</v>
      </c>
      <c r="E71" s="12">
        <v>3273</v>
      </c>
      <c r="F71" s="12" t="s">
        <v>117</v>
      </c>
      <c r="G71" s="45">
        <v>37481</v>
      </c>
      <c r="H71" s="44">
        <f t="shared" si="2"/>
        <v>18</v>
      </c>
      <c r="I71" s="13" t="s">
        <v>22</v>
      </c>
      <c r="J71" s="45">
        <f>VLOOKUP(I71,'Termine Führungen'!$A$5:$E$12,4,FALSE)</f>
        <v>44366</v>
      </c>
      <c r="L71" s="14"/>
      <c r="N71" s="11"/>
    </row>
    <row r="72" spans="1:14" x14ac:dyDescent="0.3">
      <c r="A72" s="11" t="s">
        <v>10</v>
      </c>
      <c r="B72" s="12" t="s">
        <v>253</v>
      </c>
      <c r="C72" s="12" t="s">
        <v>254</v>
      </c>
      <c r="D72" s="12" t="s">
        <v>255</v>
      </c>
      <c r="E72" s="12">
        <v>3083</v>
      </c>
      <c r="F72" s="12" t="s">
        <v>256</v>
      </c>
      <c r="G72" s="45">
        <v>15458</v>
      </c>
      <c r="H72" s="44">
        <f t="shared" si="2"/>
        <v>79</v>
      </c>
      <c r="I72" s="13" t="s">
        <v>27</v>
      </c>
      <c r="J72" s="45">
        <f>VLOOKUP(I72,'Termine Führungen'!$A$5:$E$12,4,FALSE)</f>
        <v>44374</v>
      </c>
      <c r="L72" s="14"/>
      <c r="N72" s="11"/>
    </row>
    <row r="73" spans="1:14" hidden="1" x14ac:dyDescent="0.3">
      <c r="A73" s="11" t="s">
        <v>17</v>
      </c>
      <c r="B73" s="12" t="s">
        <v>297</v>
      </c>
      <c r="C73" s="12" t="s">
        <v>257</v>
      </c>
      <c r="D73" s="12" t="s">
        <v>258</v>
      </c>
      <c r="E73" s="12">
        <v>4543</v>
      </c>
      <c r="F73" s="12" t="s">
        <v>259</v>
      </c>
      <c r="G73" s="45">
        <v>24516</v>
      </c>
      <c r="H73" s="44">
        <f t="shared" si="2"/>
        <v>54</v>
      </c>
      <c r="I73" s="13" t="s">
        <v>51</v>
      </c>
      <c r="J73" s="45">
        <f>VLOOKUP(I73,'Termine Führungen'!$A$5:$E$12,4,FALSE)</f>
        <v>44390</v>
      </c>
      <c r="L73" s="14"/>
      <c r="N73" s="11"/>
    </row>
    <row r="74" spans="1:14" hidden="1" x14ac:dyDescent="0.3">
      <c r="A74" s="11" t="s">
        <v>17</v>
      </c>
      <c r="B74" s="12" t="s">
        <v>260</v>
      </c>
      <c r="C74" s="12" t="s">
        <v>261</v>
      </c>
      <c r="D74" s="12" t="s">
        <v>262</v>
      </c>
      <c r="E74" s="12">
        <v>4573</v>
      </c>
      <c r="F74" s="12" t="s">
        <v>263</v>
      </c>
      <c r="G74" s="45">
        <v>30334</v>
      </c>
      <c r="H74" s="44">
        <f t="shared" si="2"/>
        <v>38</v>
      </c>
      <c r="I74" s="13" t="s">
        <v>32</v>
      </c>
      <c r="J74" s="45">
        <f>VLOOKUP(I74,'Termine Führungen'!$A$5:$E$12,4,FALSE)</f>
        <v>44381</v>
      </c>
      <c r="L74" s="14"/>
      <c r="N74" s="11"/>
    </row>
    <row r="75" spans="1:14" hidden="1" x14ac:dyDescent="0.3">
      <c r="A75" s="11" t="s">
        <v>10</v>
      </c>
      <c r="B75" s="12" t="s">
        <v>160</v>
      </c>
      <c r="C75" s="12" t="s">
        <v>161</v>
      </c>
      <c r="D75" s="12" t="s">
        <v>162</v>
      </c>
      <c r="E75" s="12">
        <v>6294</v>
      </c>
      <c r="F75" s="12" t="s">
        <v>163</v>
      </c>
      <c r="G75" s="45">
        <v>36974</v>
      </c>
      <c r="H75" s="44">
        <f t="shared" si="2"/>
        <v>20</v>
      </c>
      <c r="I75" s="13" t="s">
        <v>22</v>
      </c>
      <c r="J75" s="45">
        <f>VLOOKUP(I75,'Termine Führungen'!$A$5:$E$12,4,FALSE)</f>
        <v>44366</v>
      </c>
      <c r="L75" s="14"/>
      <c r="N75" s="11"/>
    </row>
    <row r="76" spans="1:14" hidden="1" x14ac:dyDescent="0.3">
      <c r="A76" s="11" t="s">
        <v>17</v>
      </c>
      <c r="B76" s="12" t="s">
        <v>164</v>
      </c>
      <c r="C76" s="12" t="s">
        <v>165</v>
      </c>
      <c r="D76" s="12" t="s">
        <v>96</v>
      </c>
      <c r="E76" s="12">
        <v>3000</v>
      </c>
      <c r="F76" s="12" t="s">
        <v>14</v>
      </c>
      <c r="G76" s="45">
        <v>31419</v>
      </c>
      <c r="H76" s="44">
        <f t="shared" si="2"/>
        <v>35</v>
      </c>
      <c r="I76" s="13" t="s">
        <v>15</v>
      </c>
      <c r="J76" s="45">
        <f>VLOOKUP(I76,'Termine Führungen'!$A$5:$E$12,4,FALSE)</f>
        <v>44380</v>
      </c>
      <c r="L76" s="14"/>
      <c r="N76" s="11"/>
    </row>
    <row r="77" spans="1:14" hidden="1" x14ac:dyDescent="0.3">
      <c r="A77" s="11" t="s">
        <v>10</v>
      </c>
      <c r="B77" s="12" t="s">
        <v>267</v>
      </c>
      <c r="C77" s="12" t="s">
        <v>268</v>
      </c>
      <c r="D77" s="12" t="s">
        <v>269</v>
      </c>
      <c r="E77" s="12">
        <v>8808</v>
      </c>
      <c r="F77" s="12" t="s">
        <v>270</v>
      </c>
      <c r="G77" s="45">
        <v>40553</v>
      </c>
      <c r="H77" s="44">
        <f t="shared" si="2"/>
        <v>10</v>
      </c>
      <c r="I77" s="13" t="s">
        <v>27</v>
      </c>
      <c r="J77" s="45">
        <f>VLOOKUP(I77,'Termine Führungen'!$A$5:$E$12,4,FALSE)</f>
        <v>44374</v>
      </c>
      <c r="L77" s="14"/>
      <c r="N77" s="11"/>
    </row>
    <row r="78" spans="1:14" x14ac:dyDescent="0.3">
      <c r="A78" s="11" t="s">
        <v>10</v>
      </c>
      <c r="B78" s="12" t="s">
        <v>271</v>
      </c>
      <c r="C78" s="12" t="s">
        <v>272</v>
      </c>
      <c r="D78" s="12" t="s">
        <v>273</v>
      </c>
      <c r="E78" s="12">
        <v>3158</v>
      </c>
      <c r="F78" s="12" t="s">
        <v>274</v>
      </c>
      <c r="G78" s="45">
        <v>38969</v>
      </c>
      <c r="H78" s="44">
        <f t="shared" si="2"/>
        <v>14</v>
      </c>
      <c r="I78" s="13" t="s">
        <v>32</v>
      </c>
      <c r="J78" s="45">
        <f>VLOOKUP(I78,'Termine Führungen'!$A$5:$E$12,4,FALSE)</f>
        <v>44381</v>
      </c>
      <c r="L78" s="14"/>
      <c r="N78" s="11"/>
    </row>
    <row r="79" spans="1:14" hidden="1" x14ac:dyDescent="0.3">
      <c r="A79" s="11" t="s">
        <v>17</v>
      </c>
      <c r="B79" s="12" t="s">
        <v>111</v>
      </c>
      <c r="C79" s="12" t="s">
        <v>275</v>
      </c>
      <c r="D79" s="12" t="s">
        <v>303</v>
      </c>
      <c r="E79" s="12">
        <v>3008</v>
      </c>
      <c r="F79" s="12" t="s">
        <v>14</v>
      </c>
      <c r="G79" s="45">
        <v>39245</v>
      </c>
      <c r="H79" s="44">
        <f t="shared" si="2"/>
        <v>13</v>
      </c>
      <c r="I79" s="13" t="s">
        <v>16</v>
      </c>
      <c r="J79" s="45">
        <f>VLOOKUP(I79,'Termine Führungen'!$A$5:$E$12,4,FALSE)</f>
        <v>44359</v>
      </c>
      <c r="L79" s="14"/>
      <c r="N79" s="11"/>
    </row>
    <row r="80" spans="1:14" hidden="1" x14ac:dyDescent="0.3">
      <c r="A80" s="11" t="s">
        <v>17</v>
      </c>
      <c r="B80" s="12" t="s">
        <v>304</v>
      </c>
      <c r="C80" s="12" t="s">
        <v>275</v>
      </c>
      <c r="D80" s="12" t="s">
        <v>303</v>
      </c>
      <c r="E80" s="12">
        <v>3008</v>
      </c>
      <c r="F80" s="12" t="s">
        <v>14</v>
      </c>
      <c r="G80" s="45">
        <v>38565</v>
      </c>
      <c r="H80" s="44">
        <f t="shared" si="2"/>
        <v>15</v>
      </c>
      <c r="I80" s="13" t="s">
        <v>16</v>
      </c>
      <c r="J80" s="45">
        <f>VLOOKUP(I80,'Termine Führungen'!$A$5:$E$12,4,FALSE)</f>
        <v>44359</v>
      </c>
      <c r="L80" s="14"/>
      <c r="N80" s="11"/>
    </row>
    <row r="81" spans="1:14" hidden="1" x14ac:dyDescent="0.3">
      <c r="A81" s="11" t="s">
        <v>17</v>
      </c>
      <c r="B81" s="12" t="s">
        <v>305</v>
      </c>
      <c r="C81" s="12" t="s">
        <v>275</v>
      </c>
      <c r="D81" s="12" t="s">
        <v>303</v>
      </c>
      <c r="E81" s="12">
        <v>3008</v>
      </c>
      <c r="F81" s="12" t="s">
        <v>14</v>
      </c>
      <c r="G81" s="45">
        <v>39886</v>
      </c>
      <c r="H81" s="44">
        <f t="shared" si="2"/>
        <v>12</v>
      </c>
      <c r="I81" s="13" t="s">
        <v>16</v>
      </c>
      <c r="J81" s="45">
        <f>VLOOKUP(I81,'Termine Führungen'!$A$5:$E$12,4,FALSE)</f>
        <v>44359</v>
      </c>
      <c r="L81" s="14"/>
      <c r="N81" s="11"/>
    </row>
    <row r="82" spans="1:14" hidden="1" x14ac:dyDescent="0.3">
      <c r="A82" s="11" t="s">
        <v>17</v>
      </c>
      <c r="B82" s="12" t="s">
        <v>298</v>
      </c>
      <c r="C82" s="12" t="s">
        <v>275</v>
      </c>
      <c r="D82" s="12" t="s">
        <v>303</v>
      </c>
      <c r="E82" s="12">
        <v>3008</v>
      </c>
      <c r="F82" s="12" t="s">
        <v>14</v>
      </c>
      <c r="G82" s="45">
        <v>28535</v>
      </c>
      <c r="H82" s="44">
        <f t="shared" si="2"/>
        <v>43</v>
      </c>
      <c r="I82" s="13" t="s">
        <v>16</v>
      </c>
      <c r="J82" s="45">
        <f>VLOOKUP(I82,'Termine Führungen'!$A$5:$E$12,4,FALSE)</f>
        <v>44359</v>
      </c>
      <c r="L82" s="14"/>
      <c r="N82" s="11"/>
    </row>
    <row r="83" spans="1:14" x14ac:dyDescent="0.3">
      <c r="A83" s="11" t="s">
        <v>10</v>
      </c>
      <c r="B83" s="12" t="s">
        <v>151</v>
      </c>
      <c r="C83" s="12" t="s">
        <v>244</v>
      </c>
      <c r="D83" s="12" t="s">
        <v>245</v>
      </c>
      <c r="E83" s="12">
        <v>3825</v>
      </c>
      <c r="F83" s="12" t="s">
        <v>80</v>
      </c>
      <c r="G83" s="45">
        <v>24657</v>
      </c>
      <c r="H83" s="44">
        <f t="shared" si="2"/>
        <v>53</v>
      </c>
      <c r="I83" s="13" t="s">
        <v>32</v>
      </c>
      <c r="J83" s="45">
        <f>VLOOKUP(I83,'Termine Führungen'!$A$5:$E$12,4,FALSE)</f>
        <v>44381</v>
      </c>
      <c r="L83" s="14"/>
      <c r="N83" s="11"/>
    </row>
    <row r="84" spans="1:14" x14ac:dyDescent="0.3">
      <c r="A84" s="11" t="s">
        <v>10</v>
      </c>
      <c r="B84" s="12" t="s">
        <v>166</v>
      </c>
      <c r="C84" s="12" t="s">
        <v>167</v>
      </c>
      <c r="D84" s="12" t="s">
        <v>96</v>
      </c>
      <c r="E84" s="12">
        <v>3000</v>
      </c>
      <c r="F84" s="12" t="s">
        <v>14</v>
      </c>
      <c r="G84" s="45">
        <v>32168</v>
      </c>
      <c r="H84" s="44">
        <f t="shared" si="2"/>
        <v>33</v>
      </c>
      <c r="I84" s="13" t="s">
        <v>42</v>
      </c>
      <c r="J84" s="45">
        <f>VLOOKUP(I84,'Termine Führungen'!$A$5:$E$12,4,FALSE)</f>
        <v>44382</v>
      </c>
      <c r="L84" s="14"/>
      <c r="N84" s="11"/>
    </row>
    <row r="85" spans="1:14" x14ac:dyDescent="0.3">
      <c r="A85" s="12"/>
      <c r="L85" s="14"/>
    </row>
    <row r="86" spans="1:14" x14ac:dyDescent="0.3">
      <c r="G86" s="10"/>
      <c r="H86" s="22"/>
      <c r="L86" s="14"/>
    </row>
    <row r="87" spans="1:14" x14ac:dyDescent="0.3">
      <c r="G87" s="10"/>
      <c r="H87" s="23"/>
      <c r="I87" s="10" t="s">
        <v>330</v>
      </c>
      <c r="J87" s="10" t="s">
        <v>310</v>
      </c>
      <c r="L87" s="14"/>
    </row>
    <row r="88" spans="1:14" x14ac:dyDescent="0.3">
      <c r="I88" s="13" t="s">
        <v>16</v>
      </c>
      <c r="J88" s="46">
        <f>COUNTIF($I$5:$I$84,I88)</f>
        <v>15</v>
      </c>
      <c r="L88" s="14"/>
    </row>
    <row r="89" spans="1:14" x14ac:dyDescent="0.3">
      <c r="I89" s="13" t="s">
        <v>22</v>
      </c>
      <c r="J89" s="46">
        <f t="shared" ref="J89:J95" si="3">COUNTIF($I$5:$I$84,I89)</f>
        <v>13</v>
      </c>
      <c r="L89" s="14"/>
    </row>
    <row r="90" spans="1:14" x14ac:dyDescent="0.3">
      <c r="I90" s="13" t="s">
        <v>27</v>
      </c>
      <c r="J90" s="46">
        <f t="shared" si="3"/>
        <v>10</v>
      </c>
      <c r="L90" s="14"/>
    </row>
    <row r="91" spans="1:14" x14ac:dyDescent="0.3">
      <c r="I91" s="13" t="s">
        <v>33</v>
      </c>
      <c r="J91" s="46">
        <f t="shared" si="3"/>
        <v>7</v>
      </c>
      <c r="L91" s="14"/>
    </row>
    <row r="92" spans="1:14" x14ac:dyDescent="0.3">
      <c r="I92" s="13" t="s">
        <v>15</v>
      </c>
      <c r="J92" s="46">
        <f t="shared" si="3"/>
        <v>13</v>
      </c>
      <c r="L92" s="14"/>
    </row>
    <row r="93" spans="1:14" x14ac:dyDescent="0.3">
      <c r="I93" s="13" t="s">
        <v>32</v>
      </c>
      <c r="J93" s="46">
        <f t="shared" si="3"/>
        <v>8</v>
      </c>
      <c r="L93" s="14"/>
    </row>
    <row r="94" spans="1:14" x14ac:dyDescent="0.3">
      <c r="I94" s="13" t="s">
        <v>42</v>
      </c>
      <c r="J94" s="46">
        <f t="shared" si="3"/>
        <v>9</v>
      </c>
      <c r="L94" s="14"/>
    </row>
    <row r="95" spans="1:14" x14ac:dyDescent="0.3">
      <c r="I95" s="13" t="s">
        <v>51</v>
      </c>
      <c r="J95" s="46">
        <f t="shared" si="3"/>
        <v>5</v>
      </c>
      <c r="L95" s="14"/>
    </row>
    <row r="96" spans="1:14" x14ac:dyDescent="0.3">
      <c r="L96" s="14"/>
    </row>
    <row r="97" spans="12:12" x14ac:dyDescent="0.3">
      <c r="L97" s="14"/>
    </row>
    <row r="98" spans="12:12" x14ac:dyDescent="0.3">
      <c r="L98" s="14"/>
    </row>
    <row r="99" spans="12:12" x14ac:dyDescent="0.3">
      <c r="L99" s="14"/>
    </row>
    <row r="100" spans="12:12" x14ac:dyDescent="0.3">
      <c r="L100" s="14"/>
    </row>
    <row r="101" spans="12:12" x14ac:dyDescent="0.3">
      <c r="L101" s="14"/>
    </row>
    <row r="102" spans="12:12" x14ac:dyDescent="0.3">
      <c r="L102" s="14"/>
    </row>
    <row r="103" spans="12:12" x14ac:dyDescent="0.3">
      <c r="L103" s="14"/>
    </row>
    <row r="104" spans="12:12" x14ac:dyDescent="0.3">
      <c r="L104" s="14"/>
    </row>
    <row r="105" spans="12:12" x14ac:dyDescent="0.3">
      <c r="L105" s="14"/>
    </row>
    <row r="106" spans="12:12" x14ac:dyDescent="0.3">
      <c r="L106" s="14"/>
    </row>
    <row r="107" spans="12:12" x14ac:dyDescent="0.3">
      <c r="L107" s="14"/>
    </row>
    <row r="108" spans="12:12" x14ac:dyDescent="0.3">
      <c r="L108" s="14"/>
    </row>
    <row r="109" spans="12:12" x14ac:dyDescent="0.3">
      <c r="L109" s="14"/>
    </row>
    <row r="110" spans="12:12" x14ac:dyDescent="0.3">
      <c r="L110" s="14"/>
    </row>
    <row r="111" spans="12:12" x14ac:dyDescent="0.3">
      <c r="L111" s="14"/>
    </row>
    <row r="112" spans="12:12" x14ac:dyDescent="0.3">
      <c r="L112" s="14"/>
    </row>
    <row r="113" spans="12:12" x14ac:dyDescent="0.3">
      <c r="L113" s="14"/>
    </row>
    <row r="114" spans="12:12" x14ac:dyDescent="0.3">
      <c r="L114" s="14"/>
    </row>
    <row r="115" spans="12:12" x14ac:dyDescent="0.3">
      <c r="L115" s="14"/>
    </row>
    <row r="116" spans="12:12" x14ac:dyDescent="0.3">
      <c r="L116" s="14"/>
    </row>
    <row r="117" spans="12:12" x14ac:dyDescent="0.3">
      <c r="L117" s="14"/>
    </row>
    <row r="118" spans="12:12" x14ac:dyDescent="0.3">
      <c r="L118" s="14"/>
    </row>
    <row r="119" spans="12:12" x14ac:dyDescent="0.3">
      <c r="L119" s="14"/>
    </row>
    <row r="120" spans="12:12" x14ac:dyDescent="0.3">
      <c r="L120" s="14"/>
    </row>
    <row r="121" spans="12:12" x14ac:dyDescent="0.3">
      <c r="L121" s="14"/>
    </row>
    <row r="122" spans="12:12" x14ac:dyDescent="0.3">
      <c r="L122" s="14"/>
    </row>
    <row r="123" spans="12:12" x14ac:dyDescent="0.3">
      <c r="L123" s="14"/>
    </row>
  </sheetData>
  <autoFilter ref="A4:J84" xr:uid="{6E30B907-3D5A-46DB-BFFA-227D2D906600}">
    <filterColumn colId="0">
      <filters>
        <filter val="Frau"/>
      </filters>
    </filterColumn>
    <filterColumn colId="4">
      <customFilters and="1">
        <customFilter operator="greaterThanOrEqual" val="3000"/>
        <customFilter operator="lessThanOrEqual" val="4000"/>
      </customFilters>
    </filterColumn>
  </autoFilter>
  <sortState xmlns:xlrd2="http://schemas.microsoft.com/office/spreadsheetml/2017/richdata2" ref="A5:J84">
    <sortCondition ref="C5:C84"/>
    <sortCondition ref="B5:B84"/>
  </sortState>
  <conditionalFormatting sqref="G5:G84">
    <cfRule type="cellIs" dxfId="0" priority="1" operator="greaterThan">
      <formula>37256</formula>
    </cfRule>
  </conditionalFormatting>
  <pageMargins left="0.7" right="0.7" top="0.78740157499999996" bottom="0.78740157499999996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D5C6E7-B857-4202-B754-7EF3B578B034}">
  <dimension ref="A1:K12"/>
  <sheetViews>
    <sheetView workbookViewId="0"/>
  </sheetViews>
  <sheetFormatPr baseColWidth="10" defaultColWidth="11.453125" defaultRowHeight="14.5" x14ac:dyDescent="0.35"/>
  <cols>
    <col min="1" max="1" width="11.453125" style="2"/>
    <col min="2" max="2" width="16.1796875" style="2" bestFit="1" customWidth="1"/>
    <col min="3" max="3" width="17.7265625" style="2" bestFit="1" customWidth="1"/>
    <col min="4" max="4" width="16.1796875" style="2" bestFit="1" customWidth="1"/>
    <col min="5" max="5" width="17.7265625" style="2" bestFit="1" customWidth="1"/>
    <col min="6" max="16384" width="11.453125" style="2"/>
  </cols>
  <sheetData>
    <row r="1" spans="1:11" s="1" customFormat="1" ht="18" customHeight="1" x14ac:dyDescent="0.45">
      <c r="A1" s="24" t="s">
        <v>335</v>
      </c>
      <c r="I1" s="4"/>
      <c r="K1" s="5"/>
    </row>
    <row r="2" spans="1:11" s="9" customFormat="1" ht="36" customHeight="1" x14ac:dyDescent="0.35">
      <c r="I2" s="17"/>
      <c r="J2" s="3"/>
      <c r="K2" s="14"/>
    </row>
    <row r="3" spans="1:11" s="9" customFormat="1" ht="12" customHeight="1" x14ac:dyDescent="0.35">
      <c r="I3" s="17"/>
      <c r="J3" s="3"/>
      <c r="K3" s="14"/>
    </row>
    <row r="4" spans="1:11" x14ac:dyDescent="0.35">
      <c r="A4" s="18" t="s">
        <v>8</v>
      </c>
      <c r="B4" s="18" t="s">
        <v>283</v>
      </c>
      <c r="C4" s="18" t="s">
        <v>285</v>
      </c>
      <c r="D4" s="18" t="s">
        <v>281</v>
      </c>
      <c r="E4" s="18" t="s">
        <v>282</v>
      </c>
    </row>
    <row r="5" spans="1:11" x14ac:dyDescent="0.35">
      <c r="A5" s="20" t="s">
        <v>16</v>
      </c>
      <c r="B5" s="19" t="s">
        <v>284</v>
      </c>
      <c r="C5" s="19" t="s">
        <v>286</v>
      </c>
      <c r="D5" s="21">
        <v>44359</v>
      </c>
      <c r="E5" s="19">
        <v>0.54166666666666663</v>
      </c>
    </row>
    <row r="6" spans="1:11" x14ac:dyDescent="0.35">
      <c r="A6" s="20" t="s">
        <v>22</v>
      </c>
      <c r="B6" s="19" t="s">
        <v>287</v>
      </c>
      <c r="C6" s="19" t="s">
        <v>286</v>
      </c>
      <c r="D6" s="21">
        <v>44366</v>
      </c>
      <c r="E6" s="19">
        <v>0.60416666666666663</v>
      </c>
    </row>
    <row r="7" spans="1:11" x14ac:dyDescent="0.35">
      <c r="A7" s="20" t="s">
        <v>27</v>
      </c>
      <c r="B7" s="19" t="s">
        <v>284</v>
      </c>
      <c r="C7" s="19" t="s">
        <v>286</v>
      </c>
      <c r="D7" s="21">
        <v>44374</v>
      </c>
      <c r="E7" s="19">
        <v>0.39583333333333331</v>
      </c>
    </row>
    <row r="8" spans="1:11" x14ac:dyDescent="0.35">
      <c r="A8" s="20" t="s">
        <v>33</v>
      </c>
      <c r="B8" s="19" t="s">
        <v>287</v>
      </c>
      <c r="C8" s="19" t="s">
        <v>288</v>
      </c>
      <c r="D8" s="21">
        <v>44375</v>
      </c>
      <c r="E8" s="19">
        <v>0.52083333333333337</v>
      </c>
    </row>
    <row r="9" spans="1:11" x14ac:dyDescent="0.35">
      <c r="A9" s="20" t="s">
        <v>15</v>
      </c>
      <c r="B9" s="19" t="s">
        <v>287</v>
      </c>
      <c r="C9" s="19" t="s">
        <v>286</v>
      </c>
      <c r="D9" s="21">
        <v>44380</v>
      </c>
      <c r="E9" s="19">
        <v>0.6875</v>
      </c>
    </row>
    <row r="10" spans="1:11" x14ac:dyDescent="0.35">
      <c r="A10" s="20" t="s">
        <v>32</v>
      </c>
      <c r="B10" s="19" t="s">
        <v>284</v>
      </c>
      <c r="C10" s="19" t="s">
        <v>288</v>
      </c>
      <c r="D10" s="21">
        <v>44381</v>
      </c>
      <c r="E10" s="19">
        <v>0.6875</v>
      </c>
    </row>
    <row r="11" spans="1:11" x14ac:dyDescent="0.35">
      <c r="A11" s="20" t="s">
        <v>42</v>
      </c>
      <c r="B11" s="19" t="s">
        <v>284</v>
      </c>
      <c r="C11" s="19" t="s">
        <v>286</v>
      </c>
      <c r="D11" s="21">
        <v>44382</v>
      </c>
      <c r="E11" s="19">
        <v>0.6875</v>
      </c>
    </row>
    <row r="12" spans="1:11" x14ac:dyDescent="0.35">
      <c r="A12" s="20" t="s">
        <v>51</v>
      </c>
      <c r="B12" s="19" t="s">
        <v>284</v>
      </c>
      <c r="C12" s="19" t="s">
        <v>288</v>
      </c>
      <c r="D12" s="21">
        <v>44390</v>
      </c>
      <c r="E12" s="19">
        <v>0.64583333333333337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D7F12-D113-4CBD-BCBA-2F73F772FF76}">
  <dimension ref="A1:L28"/>
  <sheetViews>
    <sheetView workbookViewId="0"/>
  </sheetViews>
  <sheetFormatPr baseColWidth="10" defaultColWidth="11.453125" defaultRowHeight="14.5" x14ac:dyDescent="0.35"/>
  <cols>
    <col min="1" max="1" width="29.453125" style="27" customWidth="1"/>
    <col min="2" max="3" width="16.54296875" style="27" customWidth="1"/>
    <col min="4" max="4" width="19.26953125" style="27" customWidth="1"/>
    <col min="5" max="5" width="16.1796875" style="27" customWidth="1"/>
    <col min="6" max="16384" width="11.453125" style="27"/>
  </cols>
  <sheetData>
    <row r="1" spans="1:12" s="1" customFormat="1" ht="18" customHeight="1" x14ac:dyDescent="0.45">
      <c r="A1" s="24" t="s">
        <v>323</v>
      </c>
      <c r="I1" s="4"/>
      <c r="K1" s="5"/>
    </row>
    <row r="2" spans="1:12" s="9" customFormat="1" ht="36" customHeight="1" x14ac:dyDescent="0.35">
      <c r="I2" s="17"/>
      <c r="J2" s="3"/>
      <c r="K2" s="14"/>
    </row>
    <row r="3" spans="1:12" s="25" customFormat="1" ht="12" customHeight="1" x14ac:dyDescent="0.25">
      <c r="A3" s="26"/>
      <c r="B3" s="26"/>
    </row>
    <row r="4" spans="1:12" s="25" customFormat="1" ht="16.5" customHeight="1" x14ac:dyDescent="0.25">
      <c r="A4" s="26" t="s">
        <v>324</v>
      </c>
      <c r="B4" s="26"/>
    </row>
    <row r="5" spans="1:12" x14ac:dyDescent="0.35">
      <c r="A5" s="40" t="s">
        <v>331</v>
      </c>
      <c r="B5" s="41">
        <v>2019</v>
      </c>
      <c r="C5" s="41">
        <v>2020</v>
      </c>
      <c r="D5" s="41" t="s">
        <v>336</v>
      </c>
      <c r="E5" s="40" t="s">
        <v>292</v>
      </c>
    </row>
    <row r="6" spans="1:12" ht="15" customHeight="1" x14ac:dyDescent="0.35">
      <c r="A6" s="29" t="s">
        <v>320</v>
      </c>
      <c r="B6" s="37">
        <v>378465</v>
      </c>
      <c r="C6" s="37">
        <v>382312</v>
      </c>
      <c r="D6" s="47">
        <f>C6-B6</f>
        <v>3847</v>
      </c>
      <c r="E6" s="48" t="str">
        <f>IF(C6&gt;=B6,"erfolgreich","verbessern")</f>
        <v>erfolgreich</v>
      </c>
    </row>
    <row r="7" spans="1:12" ht="15" customHeight="1" x14ac:dyDescent="0.35">
      <c r="A7" s="29" t="s">
        <v>321</v>
      </c>
      <c r="B7" s="37">
        <v>269004</v>
      </c>
      <c r="C7" s="37">
        <v>266533</v>
      </c>
      <c r="D7" s="47">
        <f t="shared" ref="D7:D13" si="0">C7-B7</f>
        <v>-2471</v>
      </c>
      <c r="E7" s="48" t="str">
        <f t="shared" ref="E7:E13" si="1">IF(C7&gt;=B7,"erfolgreich","verbessern")</f>
        <v>verbessern</v>
      </c>
    </row>
    <row r="8" spans="1:12" ht="15" customHeight="1" x14ac:dyDescent="0.35">
      <c r="A8" s="30" t="s">
        <v>314</v>
      </c>
      <c r="B8" s="37">
        <v>12821</v>
      </c>
      <c r="C8" s="37">
        <v>12484</v>
      </c>
      <c r="D8" s="47">
        <f t="shared" si="0"/>
        <v>-337</v>
      </c>
      <c r="E8" s="48" t="str">
        <f t="shared" si="1"/>
        <v>verbessern</v>
      </c>
      <c r="F8" s="28"/>
      <c r="G8" s="28"/>
      <c r="H8" s="28"/>
      <c r="I8" s="28"/>
      <c r="J8" s="28"/>
      <c r="K8" s="28"/>
      <c r="L8" s="28"/>
    </row>
    <row r="9" spans="1:12" ht="15" customHeight="1" x14ac:dyDescent="0.35">
      <c r="A9" s="29" t="s">
        <v>315</v>
      </c>
      <c r="B9" s="37">
        <v>5168</v>
      </c>
      <c r="C9" s="37">
        <v>5380</v>
      </c>
      <c r="D9" s="47">
        <f t="shared" si="0"/>
        <v>212</v>
      </c>
      <c r="E9" s="48" t="str">
        <f t="shared" si="1"/>
        <v>erfolgreich</v>
      </c>
      <c r="F9" s="28"/>
      <c r="G9" s="28"/>
      <c r="H9" s="28"/>
      <c r="I9" s="28"/>
      <c r="J9" s="28"/>
      <c r="K9" s="28"/>
      <c r="L9" s="28"/>
    </row>
    <row r="10" spans="1:12" ht="15" customHeight="1" x14ac:dyDescent="0.35">
      <c r="A10" s="29" t="s">
        <v>316</v>
      </c>
      <c r="B10" s="37">
        <v>2812</v>
      </c>
      <c r="C10" s="37">
        <v>2563</v>
      </c>
      <c r="D10" s="47">
        <f t="shared" si="0"/>
        <v>-249</v>
      </c>
      <c r="E10" s="48" t="str">
        <f t="shared" si="1"/>
        <v>verbessern</v>
      </c>
      <c r="F10" s="28"/>
      <c r="G10" s="28"/>
      <c r="H10" s="28"/>
      <c r="I10" s="28"/>
      <c r="J10" s="28"/>
      <c r="K10" s="28"/>
      <c r="L10" s="28"/>
    </row>
    <row r="11" spans="1:12" ht="15" customHeight="1" x14ac:dyDescent="0.35">
      <c r="A11" s="29" t="s">
        <v>317</v>
      </c>
      <c r="B11" s="37">
        <v>682</v>
      </c>
      <c r="C11" s="37">
        <v>599</v>
      </c>
      <c r="D11" s="47">
        <f t="shared" si="0"/>
        <v>-83</v>
      </c>
      <c r="E11" s="48" t="str">
        <f t="shared" si="1"/>
        <v>verbessern</v>
      </c>
      <c r="F11" s="28"/>
      <c r="G11" s="28"/>
      <c r="H11" s="28"/>
      <c r="I11" s="28"/>
      <c r="J11" s="28"/>
      <c r="K11" s="28"/>
      <c r="L11" s="28"/>
    </row>
    <row r="12" spans="1:12" ht="15" customHeight="1" x14ac:dyDescent="0.35">
      <c r="A12" s="29" t="s">
        <v>318</v>
      </c>
      <c r="B12" s="37">
        <v>10920</v>
      </c>
      <c r="C12" s="37">
        <v>12965</v>
      </c>
      <c r="D12" s="47">
        <f t="shared" si="0"/>
        <v>2045</v>
      </c>
      <c r="E12" s="48" t="str">
        <f t="shared" si="1"/>
        <v>erfolgreich</v>
      </c>
      <c r="F12" s="28"/>
      <c r="G12" s="28"/>
      <c r="H12" s="28"/>
      <c r="I12" s="28"/>
      <c r="J12" s="28"/>
      <c r="K12" s="28"/>
      <c r="L12" s="28"/>
    </row>
    <row r="13" spans="1:12" ht="15" customHeight="1" x14ac:dyDescent="0.35">
      <c r="A13" s="29" t="s">
        <v>319</v>
      </c>
      <c r="B13" s="37">
        <v>6430</v>
      </c>
      <c r="C13" s="37">
        <v>6983</v>
      </c>
      <c r="D13" s="47">
        <f t="shared" si="0"/>
        <v>553</v>
      </c>
      <c r="E13" s="48" t="str">
        <f t="shared" si="1"/>
        <v>erfolgreich</v>
      </c>
      <c r="F13" s="28"/>
      <c r="G13" s="28"/>
      <c r="H13" s="28"/>
      <c r="I13" s="28"/>
      <c r="J13" s="28"/>
      <c r="K13" s="28"/>
      <c r="L13" s="28"/>
    </row>
    <row r="14" spans="1:12" x14ac:dyDescent="0.35">
      <c r="F14" s="28"/>
      <c r="G14" s="28"/>
      <c r="H14" s="28"/>
      <c r="I14" s="28"/>
      <c r="J14" s="28"/>
      <c r="K14" s="28"/>
      <c r="L14" s="28"/>
    </row>
    <row r="15" spans="1:12" x14ac:dyDescent="0.35">
      <c r="F15" s="28"/>
      <c r="G15" s="28"/>
      <c r="H15" s="28"/>
      <c r="I15" s="28"/>
      <c r="J15" s="28"/>
      <c r="K15" s="28"/>
      <c r="L15" s="28"/>
    </row>
    <row r="16" spans="1:12" ht="15.5" x14ac:dyDescent="0.35">
      <c r="A16" s="26" t="s">
        <v>325</v>
      </c>
      <c r="F16" s="28"/>
      <c r="G16" s="28"/>
      <c r="H16" s="28"/>
      <c r="I16" s="28"/>
      <c r="J16" s="28"/>
      <c r="K16" s="28"/>
      <c r="L16" s="28"/>
    </row>
    <row r="17" spans="1:12" x14ac:dyDescent="0.35">
      <c r="A17" s="40" t="s">
        <v>331</v>
      </c>
      <c r="B17" s="41">
        <v>2019</v>
      </c>
      <c r="C17" s="41">
        <v>2020</v>
      </c>
      <c r="D17" s="41" t="s">
        <v>328</v>
      </c>
      <c r="E17" s="29"/>
      <c r="F17" s="28"/>
      <c r="G17" s="28"/>
      <c r="H17" s="28"/>
      <c r="I17" s="28"/>
      <c r="J17" s="28"/>
      <c r="K17" s="28"/>
      <c r="L17" s="28"/>
    </row>
    <row r="18" spans="1:12" s="32" customFormat="1" x14ac:dyDescent="0.35">
      <c r="A18" s="29" t="s">
        <v>312</v>
      </c>
      <c r="B18" s="31">
        <v>7096218</v>
      </c>
      <c r="C18" s="31">
        <v>7359506</v>
      </c>
      <c r="D18" s="49">
        <f>C18/$C$25</f>
        <v>0.78807413876775478</v>
      </c>
      <c r="F18" s="33"/>
      <c r="G18" s="33"/>
      <c r="H18" s="33"/>
      <c r="I18" s="33"/>
      <c r="J18" s="33"/>
      <c r="K18" s="33"/>
      <c r="L18" s="33"/>
    </row>
    <row r="19" spans="1:12" s="32" customFormat="1" x14ac:dyDescent="0.35">
      <c r="A19" s="30" t="s">
        <v>313</v>
      </c>
      <c r="B19" s="31">
        <v>1003186</v>
      </c>
      <c r="C19" s="31">
        <v>983821</v>
      </c>
      <c r="D19" s="49">
        <f t="shared" ref="D19:D24" si="2">C19/$C$25</f>
        <v>0.10534999051249246</v>
      </c>
      <c r="F19" s="33"/>
      <c r="G19" s="33"/>
      <c r="H19" s="33"/>
      <c r="I19" s="33"/>
      <c r="J19" s="33"/>
      <c r="K19" s="33"/>
      <c r="L19" s="33"/>
    </row>
    <row r="20" spans="1:12" s="32" customFormat="1" x14ac:dyDescent="0.35">
      <c r="A20" s="29" t="s">
        <v>326</v>
      </c>
      <c r="B20" s="31">
        <v>387525</v>
      </c>
      <c r="C20" s="31">
        <v>402239</v>
      </c>
      <c r="D20" s="49">
        <f t="shared" si="2"/>
        <v>4.3072748837191373E-2</v>
      </c>
      <c r="F20" s="33"/>
      <c r="G20" s="33"/>
      <c r="H20" s="33"/>
      <c r="I20" s="33"/>
      <c r="J20" s="33"/>
      <c r="K20" s="33"/>
      <c r="L20" s="33"/>
    </row>
    <row r="21" spans="1:12" s="32" customFormat="1" x14ac:dyDescent="0.35">
      <c r="A21" s="29" t="s">
        <v>327</v>
      </c>
      <c r="B21" s="31">
        <v>86742</v>
      </c>
      <c r="C21" s="31">
        <v>84360</v>
      </c>
      <c r="D21" s="49">
        <f t="shared" si="2"/>
        <v>9.0334778375678743E-3</v>
      </c>
      <c r="F21" s="33"/>
      <c r="G21" s="33"/>
      <c r="H21" s="33"/>
      <c r="I21" s="33"/>
      <c r="J21" s="33"/>
      <c r="K21" s="33"/>
      <c r="L21" s="33"/>
    </row>
    <row r="22" spans="1:12" s="32" customFormat="1" x14ac:dyDescent="0.35">
      <c r="A22" s="29" t="s">
        <v>317</v>
      </c>
      <c r="B22" s="31">
        <v>17050</v>
      </c>
      <c r="C22" s="31">
        <v>14975</v>
      </c>
      <c r="D22" s="49">
        <f t="shared" si="2"/>
        <v>1.6035601068940127E-3</v>
      </c>
      <c r="F22" s="33"/>
      <c r="G22" s="33"/>
      <c r="H22" s="33"/>
      <c r="I22" s="33"/>
      <c r="J22" s="33"/>
      <c r="K22" s="33"/>
      <c r="L22" s="33"/>
    </row>
    <row r="23" spans="1:12" s="32" customFormat="1" x14ac:dyDescent="0.35">
      <c r="A23" s="29" t="s">
        <v>318</v>
      </c>
      <c r="B23" s="31">
        <v>327600</v>
      </c>
      <c r="C23" s="31">
        <v>388950</v>
      </c>
      <c r="D23" s="49">
        <f t="shared" si="2"/>
        <v>4.1649729788075213E-2</v>
      </c>
      <c r="F23" s="33"/>
      <c r="G23" s="33"/>
      <c r="H23" s="33"/>
      <c r="I23" s="33"/>
      <c r="J23" s="33"/>
      <c r="K23" s="33"/>
      <c r="L23" s="33"/>
    </row>
    <row r="24" spans="1:12" s="32" customFormat="1" x14ac:dyDescent="0.35">
      <c r="A24" s="29" t="s">
        <v>319</v>
      </c>
      <c r="B24" s="31">
        <v>96450</v>
      </c>
      <c r="C24" s="31">
        <v>104745</v>
      </c>
      <c r="D24" s="49">
        <f t="shared" si="2"/>
        <v>1.1216354150024265E-2</v>
      </c>
      <c r="F24" s="33"/>
      <c r="G24" s="33"/>
      <c r="H24" s="33"/>
      <c r="I24" s="33"/>
      <c r="J24" s="33"/>
      <c r="K24" s="33"/>
      <c r="L24" s="33"/>
    </row>
    <row r="25" spans="1:12" x14ac:dyDescent="0.35">
      <c r="A25" s="35" t="s">
        <v>329</v>
      </c>
      <c r="B25" s="34">
        <f>SUM(B18:B24)</f>
        <v>9014771</v>
      </c>
      <c r="C25" s="34">
        <f>SUM(C18:C24)</f>
        <v>9338596</v>
      </c>
      <c r="D25" s="43"/>
    </row>
    <row r="26" spans="1:12" x14ac:dyDescent="0.35">
      <c r="D26" s="28"/>
    </row>
    <row r="28" spans="1:12" x14ac:dyDescent="0.35">
      <c r="A28" s="42" t="s">
        <v>332</v>
      </c>
      <c r="B28" s="50">
        <f>ROUND(B18/(B6+B7)*20,0)/20</f>
        <v>10.95</v>
      </c>
      <c r="C28" s="50">
        <f>ROUND(C18/(C6+C7)*20,0)/20</f>
        <v>11.35</v>
      </c>
      <c r="D28" s="38"/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CF8072-9C18-475D-BB23-57173458257D}">
  <dimension ref="A1:L24"/>
  <sheetViews>
    <sheetView workbookViewId="0"/>
  </sheetViews>
  <sheetFormatPr baseColWidth="10" defaultColWidth="11.453125" defaultRowHeight="14.5" x14ac:dyDescent="0.35"/>
  <cols>
    <col min="1" max="1" width="11.453125" style="27"/>
    <col min="2" max="3" width="13.54296875" style="27" customWidth="1"/>
    <col min="4" max="4" width="12.26953125" style="27" customWidth="1"/>
    <col min="5" max="16384" width="11.453125" style="27"/>
  </cols>
  <sheetData>
    <row r="1" spans="1:12" s="1" customFormat="1" ht="18" customHeight="1" x14ac:dyDescent="0.45">
      <c r="A1" s="24" t="s">
        <v>333</v>
      </c>
      <c r="I1" s="4"/>
      <c r="K1" s="5"/>
    </row>
    <row r="2" spans="1:12" s="9" customFormat="1" ht="36" customHeight="1" x14ac:dyDescent="0.35">
      <c r="I2" s="17"/>
      <c r="J2" s="3"/>
      <c r="K2" s="14"/>
    </row>
    <row r="3" spans="1:12" s="25" customFormat="1" ht="12" customHeight="1" x14ac:dyDescent="0.25">
      <c r="A3" s="26"/>
      <c r="B3" s="26"/>
    </row>
    <row r="4" spans="1:12" x14ac:dyDescent="0.35">
      <c r="A4" s="29" t="s">
        <v>289</v>
      </c>
      <c r="B4" s="29" t="s">
        <v>290</v>
      </c>
      <c r="C4" s="29" t="s">
        <v>291</v>
      </c>
      <c r="D4" s="29"/>
    </row>
    <row r="5" spans="1:12" x14ac:dyDescent="0.35">
      <c r="A5" s="29">
        <v>2012</v>
      </c>
      <c r="B5" s="36">
        <v>292045</v>
      </c>
      <c r="C5" s="36">
        <v>210900</v>
      </c>
      <c r="D5" s="28"/>
    </row>
    <row r="6" spans="1:12" x14ac:dyDescent="0.35">
      <c r="A6" s="29">
        <v>2013</v>
      </c>
      <c r="B6" s="36">
        <v>275323</v>
      </c>
      <c r="C6" s="36">
        <v>197000</v>
      </c>
      <c r="D6" s="28"/>
    </row>
    <row r="7" spans="1:12" x14ac:dyDescent="0.35">
      <c r="A7" s="29">
        <v>2014</v>
      </c>
      <c r="B7" s="36">
        <v>255894</v>
      </c>
      <c r="C7" s="36">
        <v>188098</v>
      </c>
      <c r="D7" s="28"/>
      <c r="F7" s="52"/>
      <c r="G7" s="52"/>
      <c r="H7" s="52"/>
      <c r="I7" s="52"/>
      <c r="J7" s="52"/>
      <c r="K7" s="52"/>
      <c r="L7" s="52"/>
    </row>
    <row r="8" spans="1:12" x14ac:dyDescent="0.35">
      <c r="A8" s="29">
        <v>2015</v>
      </c>
      <c r="B8" s="36">
        <v>265943</v>
      </c>
      <c r="C8" s="36">
        <v>200892</v>
      </c>
      <c r="D8" s="28"/>
      <c r="F8" s="52"/>
      <c r="G8" s="52"/>
      <c r="H8" s="52"/>
      <c r="I8" s="52"/>
      <c r="J8" s="52"/>
      <c r="K8" s="52"/>
      <c r="L8" s="52"/>
    </row>
    <row r="9" spans="1:12" x14ac:dyDescent="0.35">
      <c r="A9" s="29">
        <v>2016</v>
      </c>
      <c r="B9" s="36">
        <v>276893</v>
      </c>
      <c r="C9" s="36">
        <v>211569</v>
      </c>
      <c r="D9" s="28"/>
      <c r="F9" s="52"/>
      <c r="G9" s="52"/>
      <c r="H9" s="52"/>
      <c r="I9" s="52"/>
      <c r="J9" s="52"/>
      <c r="K9" s="52"/>
      <c r="L9" s="52"/>
    </row>
    <row r="10" spans="1:12" x14ac:dyDescent="0.35">
      <c r="A10" s="29">
        <v>2017</v>
      </c>
      <c r="B10" s="36">
        <v>298234</v>
      </c>
      <c r="C10" s="36">
        <v>224154</v>
      </c>
      <c r="D10" s="28"/>
      <c r="F10" s="52"/>
      <c r="G10" s="52"/>
      <c r="H10" s="52"/>
      <c r="I10" s="52"/>
      <c r="J10" s="52"/>
      <c r="K10" s="52"/>
      <c r="L10" s="52"/>
    </row>
    <row r="11" spans="1:12" x14ac:dyDescent="0.35">
      <c r="A11" s="29">
        <v>2018</v>
      </c>
      <c r="B11" s="36">
        <v>312432</v>
      </c>
      <c r="C11" s="36">
        <v>239043</v>
      </c>
      <c r="D11" s="28"/>
      <c r="F11" s="52"/>
      <c r="G11" s="52"/>
      <c r="H11" s="52"/>
      <c r="I11" s="52"/>
      <c r="J11" s="52"/>
      <c r="K11" s="52"/>
      <c r="L11" s="52"/>
    </row>
    <row r="12" spans="1:12" x14ac:dyDescent="0.35">
      <c r="A12" s="29">
        <v>2019</v>
      </c>
      <c r="B12" s="36">
        <v>378465</v>
      </c>
      <c r="C12" s="36">
        <v>269004</v>
      </c>
      <c r="D12" s="28"/>
      <c r="F12" s="52"/>
      <c r="G12" s="52"/>
      <c r="H12" s="52"/>
      <c r="I12" s="52"/>
      <c r="J12" s="52"/>
      <c r="K12" s="52"/>
      <c r="L12" s="52"/>
    </row>
    <row r="13" spans="1:12" x14ac:dyDescent="0.35">
      <c r="A13" s="29">
        <v>2020</v>
      </c>
      <c r="B13" s="36">
        <v>382312</v>
      </c>
      <c r="C13" s="36">
        <v>266533</v>
      </c>
      <c r="D13" s="28"/>
      <c r="F13" s="52"/>
      <c r="G13" s="52"/>
      <c r="H13" s="52"/>
      <c r="I13" s="52"/>
      <c r="J13" s="52"/>
      <c r="K13" s="52"/>
      <c r="L13" s="52"/>
    </row>
    <row r="14" spans="1:12" x14ac:dyDescent="0.35">
      <c r="A14" s="39" t="s">
        <v>322</v>
      </c>
      <c r="B14" s="51">
        <f>AVERAGE(B5:B13)</f>
        <v>304171.22222222225</v>
      </c>
      <c r="C14" s="51">
        <f>AVERAGE(C5:C13)</f>
        <v>223021.44444444444</v>
      </c>
      <c r="F14" s="52"/>
      <c r="G14" s="52"/>
      <c r="H14" s="52"/>
      <c r="I14" s="52"/>
      <c r="J14" s="52"/>
      <c r="K14" s="52"/>
      <c r="L14" s="52"/>
    </row>
    <row r="15" spans="1:12" x14ac:dyDescent="0.35">
      <c r="F15" s="52"/>
      <c r="G15" s="52"/>
      <c r="H15" s="52"/>
      <c r="I15" s="52"/>
      <c r="J15" s="52"/>
      <c r="K15" s="52"/>
      <c r="L15" s="52"/>
    </row>
    <row r="16" spans="1:12" x14ac:dyDescent="0.35">
      <c r="F16" s="52"/>
      <c r="G16" s="52"/>
      <c r="H16" s="52"/>
      <c r="I16" s="52"/>
      <c r="J16" s="52"/>
      <c r="K16" s="52"/>
      <c r="L16" s="52"/>
    </row>
    <row r="17" spans="6:12" x14ac:dyDescent="0.35">
      <c r="F17" s="52"/>
      <c r="G17" s="52"/>
      <c r="H17" s="52"/>
      <c r="I17" s="52"/>
      <c r="J17" s="52"/>
      <c r="K17" s="52"/>
      <c r="L17" s="52"/>
    </row>
    <row r="18" spans="6:12" x14ac:dyDescent="0.35">
      <c r="F18" s="52"/>
      <c r="G18" s="52"/>
      <c r="H18" s="52"/>
      <c r="I18" s="52"/>
      <c r="J18" s="52"/>
      <c r="K18" s="52"/>
      <c r="L18" s="52"/>
    </row>
    <row r="19" spans="6:12" x14ac:dyDescent="0.35">
      <c r="F19" s="52"/>
      <c r="G19" s="52"/>
      <c r="H19" s="52"/>
      <c r="I19" s="52"/>
      <c r="J19" s="52"/>
      <c r="K19" s="52"/>
      <c r="L19" s="52"/>
    </row>
    <row r="20" spans="6:12" x14ac:dyDescent="0.35">
      <c r="F20" s="52"/>
      <c r="G20" s="52"/>
      <c r="H20" s="52"/>
      <c r="I20" s="52"/>
      <c r="J20" s="52"/>
      <c r="K20" s="52"/>
      <c r="L20" s="52"/>
    </row>
    <row r="21" spans="6:12" x14ac:dyDescent="0.35">
      <c r="F21" s="52"/>
      <c r="G21" s="52"/>
      <c r="H21" s="52"/>
      <c r="I21" s="52"/>
      <c r="J21" s="52"/>
      <c r="K21" s="52"/>
      <c r="L21" s="52"/>
    </row>
    <row r="22" spans="6:12" x14ac:dyDescent="0.35">
      <c r="F22" s="52"/>
      <c r="G22" s="52"/>
      <c r="H22" s="52"/>
      <c r="I22" s="52"/>
      <c r="J22" s="52"/>
      <c r="K22" s="52"/>
      <c r="L22" s="52"/>
    </row>
    <row r="23" spans="6:12" x14ac:dyDescent="0.35">
      <c r="F23" s="52"/>
      <c r="G23" s="52"/>
      <c r="H23" s="52"/>
      <c r="I23" s="52"/>
      <c r="J23" s="52"/>
      <c r="K23" s="52"/>
      <c r="L23" s="52"/>
    </row>
    <row r="24" spans="6:12" x14ac:dyDescent="0.35">
      <c r="F24" s="52"/>
      <c r="G24" s="52"/>
      <c r="H24" s="52"/>
      <c r="I24" s="52"/>
      <c r="J24" s="52"/>
      <c r="K24" s="52"/>
      <c r="L24" s="52"/>
    </row>
  </sheetData>
  <pageMargins left="0.7" right="0.7" top="0.78740157499999996" bottom="0.78740157499999996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DEF6E7E1C7E6942988507008981D573" ma:contentTypeVersion="9" ma:contentTypeDescription="Ein neues Dokument erstellen." ma:contentTypeScope="" ma:versionID="790a7cb20629194820b9dfe3a31b8f95">
  <xsd:schema xmlns:xsd="http://www.w3.org/2001/XMLSchema" xmlns:xs="http://www.w3.org/2001/XMLSchema" xmlns:p="http://schemas.microsoft.com/office/2006/metadata/properties" xmlns:ns2="12ff605d-e8ff-4277-9c87-578b3779c808" xmlns:ns3="cfd3d92d-dc1c-4f9a-8b31-a108bd68f057" targetNamespace="http://schemas.microsoft.com/office/2006/metadata/properties" ma:root="true" ma:fieldsID="09757b9872a594e1075057fe0ab18ad9" ns2:_="" ns3:_="">
    <xsd:import namespace="12ff605d-e8ff-4277-9c87-578b3779c808"/>
    <xsd:import namespace="cfd3d92d-dc1c-4f9a-8b31-a108bd68f05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CR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ff605d-e8ff-4277-9c87-578b3779c8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Status" ma:index="16" nillable="true" ma:displayName="Status" ma:default="nicht begonnen " ma:internalName="Status">
      <xsd:simpleType>
        <xsd:restriction base="dms:Choice">
          <xsd:enumeration value="nicht begonnen "/>
          <xsd:enumeration value="in Arbeit "/>
          <xsd:enumeration value="Fertig 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d3d92d-dc1c-4f9a-8b31-a108bd68f057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tus xmlns="12ff605d-e8ff-4277-9c87-578b3779c808">nicht begonnen </Status>
  </documentManagement>
</p:properties>
</file>

<file path=customXml/itemProps1.xml><?xml version="1.0" encoding="utf-8"?>
<ds:datastoreItem xmlns:ds="http://schemas.openxmlformats.org/officeDocument/2006/customXml" ds:itemID="{26D026A5-6BAB-4E03-AEB6-387042AD731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2ff605d-e8ff-4277-9c87-578b3779c808"/>
    <ds:schemaRef ds:uri="cfd3d92d-dc1c-4f9a-8b31-a108bd68f05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27A7092-A533-43C4-880F-C7D64D5AC20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6789F05-0C28-4139-B1EC-9D3FEABB8954}">
  <ds:schemaRefs>
    <ds:schemaRef ds:uri="http://purl.org/dc/terms/"/>
    <ds:schemaRef ds:uri="12ff605d-e8ff-4277-9c87-578b3779c808"/>
    <ds:schemaRef ds:uri="http://schemas.microsoft.com/office/2006/documentManagement/types"/>
    <ds:schemaRef ds:uri="cfd3d92d-dc1c-4f9a-8b31-a108bd68f057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Teilnehmende</vt:lpstr>
      <vt:lpstr>Termine Führungen</vt:lpstr>
      <vt:lpstr>Frequenzen und Umsätze</vt:lpstr>
      <vt:lpstr>Anzahl Fahrten Gondelbahn</vt:lpstr>
      <vt:lpstr>'Frequenzen und Umsätze'!Druckbereich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KV Schweiz</dc:creator>
  <cp:keywords/>
  <dc:description/>
  <cp:lastModifiedBy/>
  <dcterms:created xsi:type="dcterms:W3CDTF">2016-11-30T03:58:13Z</dcterms:created>
  <dcterms:modified xsi:type="dcterms:W3CDTF">2020-09-04T07:38:48Z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0x0101001DEF6E7E1C7E6942988507008981D573</vt:lpwstr>
  </property>
</Properties>
</file>